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6405" tabRatio="848" firstSheet="1" activeTab="6"/>
  </bookViews>
  <sheets>
    <sheet name="FUNCIONAMIENTO" sheetId="1" r:id="rId1"/>
    <sheet name="MANGA 1" sheetId="2" r:id="rId2"/>
    <sheet name="MANGA 2" sheetId="3" r:id="rId3"/>
    <sheet name="MANGA 3" sheetId="4" r:id="rId4"/>
    <sheet name="MANGA 4" sheetId="5" r:id="rId5"/>
    <sheet name="PROVISIONAL" sheetId="6" r:id="rId6"/>
    <sheet name="FINAL" sheetId="7" r:id="rId7"/>
    <sheet name="DEPORTISTA" sheetId="8" r:id="rId8"/>
    <sheet name="PUNTOS" sheetId="9" state="hidden" r:id="rId9"/>
  </sheets>
  <definedNames/>
  <calcPr fullCalcOnLoad="1"/>
</workbook>
</file>

<file path=xl/sharedStrings.xml><?xml version="1.0" encoding="utf-8"?>
<sst xmlns="http://schemas.openxmlformats.org/spreadsheetml/2006/main" count="393" uniqueCount="72">
  <si>
    <t>Nº</t>
  </si>
  <si>
    <t>Nombre</t>
  </si>
  <si>
    <t>1ª</t>
  </si>
  <si>
    <t>2ª</t>
  </si>
  <si>
    <t>3ª</t>
  </si>
  <si>
    <t>4ª</t>
  </si>
  <si>
    <t>PIEZAS</t>
  </si>
  <si>
    <t>PzM</t>
  </si>
  <si>
    <t>TOTAL PUNTOS</t>
  </si>
  <si>
    <t>cm</t>
  </si>
  <si>
    <t>CL</t>
  </si>
  <si>
    <t>Puntos</t>
  </si>
  <si>
    <t>Puesto</t>
  </si>
  <si>
    <t>1ª MANGA</t>
  </si>
  <si>
    <t>2ª MANGA</t>
  </si>
  <si>
    <t>CONTROL</t>
  </si>
  <si>
    <t>3ª MANGA</t>
  </si>
  <si>
    <t>4ª MANGA</t>
  </si>
  <si>
    <t>1º</t>
  </si>
  <si>
    <t>2º</t>
  </si>
  <si>
    <t>SEGUIR LOS SIGUIENTES PASOS:</t>
  </si>
  <si>
    <t>Atención: Sólo se pueden introducir datos en las casillas blancas.</t>
  </si>
  <si>
    <t>3º</t>
  </si>
  <si>
    <t xml:space="preserve"> </t>
  </si>
  <si>
    <t>El orden que introduzcamos en ésta hoja será el que figurará en el resto.</t>
  </si>
  <si>
    <t>4º</t>
  </si>
  <si>
    <t>nos aparece la clasificación que tendríamos si ningún deportista obtuviera capturas. Si el concurso fuese</t>
  </si>
  <si>
    <t>a dos mangas pondríamos en la hoja "MANGA 2" el número de puesto de la fase 2 y así sucesivamente</t>
  </si>
  <si>
    <t>En la hoja "MANGA 1" poned en la columna A los números de los deportistas que participan.</t>
  </si>
  <si>
    <t>hasta las posibles 4 mangas.</t>
  </si>
  <si>
    <t>5º</t>
  </si>
  <si>
    <t>Una vez concluidas todas las fases ejecutar la macro ORDENAR. Pinchad Herramientas,  macro, macros y</t>
  </si>
  <si>
    <t>ejecutar. Automáticamente ordenará el resultado en la hoja "FINAL".</t>
  </si>
  <si>
    <t>El siguiente fichero está diseñado para un máximo de 30 deportistas y hasta 24 capturas.</t>
  </si>
  <si>
    <t>van desde la A3 a la A17 y los de la zona segunda en las casillas que van desde la A19 a la A33.</t>
  </si>
  <si>
    <t>A la hora de la clasificación final la macro unificará las puntuaciones.</t>
  </si>
  <si>
    <t>Si se compite por zonas, tenéis que colocar los de la zona primera en las casillas que</t>
  </si>
  <si>
    <t>rafaronda@eresmas.com</t>
  </si>
  <si>
    <t>Saludos y buena pesca.</t>
  </si>
  <si>
    <t>Rafa Torres.</t>
  </si>
  <si>
    <t>Al grabar el fichero tenéis que tener en cuenta de habilitar la macros.</t>
  </si>
  <si>
    <t>Éste fichero está creado en Windows XP Profesional, en otros sistemas operativos puede dar problemas.</t>
  </si>
  <si>
    <t>Incidencias</t>
  </si>
  <si>
    <t>CLASIFICACIÓN PROVISIONAL</t>
  </si>
  <si>
    <t>6º</t>
  </si>
  <si>
    <r>
      <t xml:space="preserve">Para el caso de las descalificaciones, introducid en la hoja PROVISIONAL, en la columna </t>
    </r>
    <r>
      <rPr>
        <b/>
        <sz val="10"/>
        <rFont val="Arial"/>
        <family val="2"/>
      </rPr>
      <t>Incidencias</t>
    </r>
  </si>
  <si>
    <t>y en la fila de ese/os deportistas cualquier texto relacionado. Valdría DESCALIF., DESC., o simplemente</t>
  </si>
  <si>
    <t>.+1 y pasarían al final de la tabla.</t>
  </si>
  <si>
    <t>os llevará a la hoja FINAL y ese/os deportistas pasarían a tener como puntuación el nº total de participantes</t>
  </si>
  <si>
    <r>
      <t xml:space="preserve">Terminada cada manga colocad en cada casilla la </t>
    </r>
    <r>
      <rPr>
        <b/>
        <u val="single"/>
        <sz val="10"/>
        <rFont val="Arial"/>
        <family val="2"/>
      </rPr>
      <t>medida en centímetros con decimales</t>
    </r>
    <r>
      <rPr>
        <sz val="10"/>
        <rFont val="Arial"/>
        <family val="2"/>
      </rPr>
      <t xml:space="preserve"> de cada</t>
    </r>
  </si>
  <si>
    <t>reglas de la Federación.</t>
  </si>
  <si>
    <t>captura. En función de las capturas de cada deportista la clasificación se irá modificando de acuerdo a las</t>
  </si>
  <si>
    <t>Si detectáis algún error o necesitáis alguna aclaración poneos en contacto conmigo en</t>
  </si>
  <si>
    <t xml:space="preserve">Poned el número de puesto que le ha tocado en el sorteo. Como podéis observar al poner el nº de puesto </t>
  </si>
  <si>
    <t>una D, pero tiene que ser un carácter de texto. Y volver a ejecutar la macro ORDENAR. Automáticamente</t>
  </si>
  <si>
    <t xml:space="preserve">Utilizad siempre una copia del fichero original para cada clasificación; es decir, no borreis los campos </t>
  </si>
  <si>
    <t>de un fichero y los volvais a rellenar para otra competición, porque no hará bien la clasificación final.</t>
  </si>
  <si>
    <t>En la hoja "DEPORTISTA", asignad a la derecha de cada número de la primera columna el nº de federativa</t>
  </si>
  <si>
    <t>y en la segunda columna el nombre del pescador.</t>
  </si>
  <si>
    <t>Feder.</t>
  </si>
  <si>
    <t>PROV</t>
  </si>
  <si>
    <t>CLASIFICACIÓN FINAL</t>
  </si>
  <si>
    <t>DOMINGO  RODRIGUEZ PAREJO</t>
  </si>
  <si>
    <t>JESUS  RODRIGEZ  RODRIGUEZ</t>
  </si>
  <si>
    <t>GILBERTO  ROLDAN JIMENEZ</t>
  </si>
  <si>
    <t xml:space="preserve"> JOSE  DANIEL RODRIGUEZ MORON</t>
  </si>
  <si>
    <t>DAVID  FERNANDEZ  MESA</t>
  </si>
  <si>
    <t>JAVIER  TORRES  ALBA</t>
  </si>
  <si>
    <t>JESUS  FERNANDEZ  VILLAR</t>
  </si>
  <si>
    <t>EMILIANO  ALBA  CARRASCOSA</t>
  </si>
  <si>
    <t>º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</si>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</sst>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#,##0.0\ &quot;€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5"/>
      <name val="Times New Roman"/>
      <family val="1"/>
    </font>
    <font>
      <b/>
      <sz val="7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hidden="1"/>
    </xf>
    <xf numFmtId="3" fontId="5" fillId="2" borderId="2" xfId="0" applyNumberFormat="1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168" fontId="3" fillId="3" borderId="0" xfId="0" applyNumberFormat="1" applyFont="1" applyFill="1" applyAlignment="1" applyProtection="1">
      <alignment horizontal="center" vertical="center"/>
      <protection hidden="1"/>
    </xf>
    <xf numFmtId="168" fontId="3" fillId="3" borderId="8" xfId="0" applyNumberFormat="1" applyFont="1" applyFill="1" applyBorder="1" applyAlignment="1" applyProtection="1">
      <alignment horizontal="center" vertical="center"/>
      <protection hidden="1"/>
    </xf>
    <xf numFmtId="168" fontId="3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168" fontId="5" fillId="2" borderId="8" xfId="0" applyNumberFormat="1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169" fontId="5" fillId="2" borderId="1" xfId="0" applyNumberFormat="1" applyFont="1" applyFill="1" applyBorder="1" applyAlignment="1" applyProtection="1">
      <alignment horizontal="center" vertical="center"/>
      <protection hidden="1"/>
    </xf>
    <xf numFmtId="168" fontId="3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5" fillId="2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168" fontId="0" fillId="2" borderId="1" xfId="0" applyNumberFormat="1" applyFill="1" applyBorder="1" applyAlignment="1" applyProtection="1">
      <alignment horizontal="right"/>
      <protection hidden="1"/>
    </xf>
    <xf numFmtId="1" fontId="0" fillId="5" borderId="2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>
      <alignment/>
    </xf>
    <xf numFmtId="0" fontId="5" fillId="6" borderId="1" xfId="0" applyFont="1" applyFill="1" applyBorder="1" applyAlignment="1" applyProtection="1">
      <alignment horizontal="center" vertical="center"/>
      <protection locked="0"/>
    </xf>
    <xf numFmtId="1" fontId="0" fillId="6" borderId="1" xfId="0" applyNumberFormat="1" applyFill="1" applyBorder="1" applyAlignment="1" applyProtection="1">
      <alignment/>
      <protection hidden="1"/>
    </xf>
    <xf numFmtId="168" fontId="0" fillId="6" borderId="1" xfId="0" applyNumberFormat="1" applyFill="1" applyBorder="1" applyAlignment="1" applyProtection="1">
      <alignment horizontal="right"/>
      <protection hidden="1"/>
    </xf>
    <xf numFmtId="3" fontId="5" fillId="6" borderId="2" xfId="0" applyNumberFormat="1" applyFont="1" applyFill="1" applyBorder="1" applyAlignment="1" applyProtection="1">
      <alignment horizontal="right" vertical="center"/>
      <protection hidden="1"/>
    </xf>
    <xf numFmtId="0" fontId="10" fillId="6" borderId="2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8" fontId="8" fillId="0" borderId="5" xfId="0" applyNumberFormat="1" applyFont="1" applyFill="1" applyBorder="1" applyAlignment="1" applyProtection="1">
      <alignment horizontal="center" vertical="center"/>
      <protection locked="0"/>
    </xf>
    <xf numFmtId="168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15" applyAlignment="1">
      <alignment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8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5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6" borderId="8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14" fontId="7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7" fillId="7" borderId="2" xfId="0" applyFont="1" applyFill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aronda@eresma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2:B51"/>
  <sheetViews>
    <sheetView workbookViewId="0" topLeftCell="A1">
      <selection activeCell="I15" sqref="I15"/>
    </sheetView>
  </sheetViews>
  <sheetFormatPr defaultColWidth="11.421875" defaultRowHeight="12.75"/>
  <cols>
    <col min="1" max="1" width="5.28125" style="62" customWidth="1"/>
  </cols>
  <sheetData>
    <row r="2" ht="12.75">
      <c r="B2" t="s">
        <v>33</v>
      </c>
    </row>
    <row r="4" ht="12.75">
      <c r="B4" t="s">
        <v>36</v>
      </c>
    </row>
    <row r="5" ht="12.75">
      <c r="B5" t="s">
        <v>34</v>
      </c>
    </row>
    <row r="6" ht="12.75">
      <c r="B6" t="s">
        <v>35</v>
      </c>
    </row>
    <row r="9" ht="12.75">
      <c r="B9" t="s">
        <v>40</v>
      </c>
    </row>
    <row r="11" ht="12.75">
      <c r="B11" t="s">
        <v>55</v>
      </c>
    </row>
    <row r="12" ht="12.75">
      <c r="B12" t="s">
        <v>56</v>
      </c>
    </row>
    <row r="14" ht="12.75">
      <c r="B14" t="s">
        <v>41</v>
      </c>
    </row>
    <row r="17" ht="15.75">
      <c r="B17" s="46" t="s">
        <v>20</v>
      </c>
    </row>
    <row r="19" ht="12.75">
      <c r="B19" s="47" t="s">
        <v>21</v>
      </c>
    </row>
    <row r="22" spans="1:2" ht="12.75">
      <c r="A22" s="62" t="s">
        <v>18</v>
      </c>
      <c r="B22" t="s">
        <v>57</v>
      </c>
    </row>
    <row r="23" ht="12.75">
      <c r="B23" t="s">
        <v>58</v>
      </c>
    </row>
    <row r="25" spans="1:2" ht="12.75">
      <c r="A25" s="62" t="s">
        <v>19</v>
      </c>
      <c r="B25" t="s">
        <v>28</v>
      </c>
    </row>
    <row r="26" ht="12.75">
      <c r="B26" t="s">
        <v>24</v>
      </c>
    </row>
    <row r="27" ht="12.75">
      <c r="A27" s="62" t="s">
        <v>23</v>
      </c>
    </row>
    <row r="28" spans="1:2" ht="12.75">
      <c r="A28" s="62" t="s">
        <v>22</v>
      </c>
      <c r="B28" t="s">
        <v>53</v>
      </c>
    </row>
    <row r="29" ht="12.75">
      <c r="B29" t="s">
        <v>26</v>
      </c>
    </row>
    <row r="30" ht="12.75">
      <c r="B30" t="s">
        <v>27</v>
      </c>
    </row>
    <row r="31" ht="12.75">
      <c r="B31" t="s">
        <v>29</v>
      </c>
    </row>
    <row r="33" spans="1:2" ht="12.75">
      <c r="A33" s="62" t="s">
        <v>25</v>
      </c>
      <c r="B33" t="s">
        <v>49</v>
      </c>
    </row>
    <row r="34" ht="12.75">
      <c r="B34" t="s">
        <v>51</v>
      </c>
    </row>
    <row r="35" ht="12.75">
      <c r="B35" t="s">
        <v>50</v>
      </c>
    </row>
    <row r="37" spans="1:2" ht="12.75">
      <c r="A37" s="62" t="s">
        <v>30</v>
      </c>
      <c r="B37" t="s">
        <v>31</v>
      </c>
    </row>
    <row r="38" ht="12.75">
      <c r="B38" t="s">
        <v>32</v>
      </c>
    </row>
    <row r="40" spans="1:2" ht="12.75">
      <c r="A40" s="62" t="s">
        <v>44</v>
      </c>
      <c r="B40" t="s">
        <v>45</v>
      </c>
    </row>
    <row r="41" ht="12.75">
      <c r="B41" t="s">
        <v>46</v>
      </c>
    </row>
    <row r="42" ht="12.75">
      <c r="B42" t="s">
        <v>54</v>
      </c>
    </row>
    <row r="43" ht="12.75">
      <c r="B43" t="s">
        <v>48</v>
      </c>
    </row>
    <row r="44" ht="12.75">
      <c r="B44" t="s">
        <v>47</v>
      </c>
    </row>
    <row r="46" ht="12.75">
      <c r="B46" t="s">
        <v>52</v>
      </c>
    </row>
    <row r="47" ht="12.75">
      <c r="B47" s="48" t="s">
        <v>37</v>
      </c>
    </row>
    <row r="49" ht="12.75">
      <c r="B49" t="s">
        <v>38</v>
      </c>
    </row>
    <row r="51" ht="12.75">
      <c r="B51" t="s">
        <v>39</v>
      </c>
    </row>
  </sheetData>
  <sheetProtection password="CEEB" sheet="1" objects="1" scenarios="1"/>
  <hyperlinks>
    <hyperlink ref="B47" r:id="rId1" display="rafaronda@eresmas.com"/>
  </hyperlinks>
  <printOptions/>
  <pageMargins left="0.75" right="0.75" top="0.76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H38"/>
  <sheetViews>
    <sheetView workbookViewId="0" topLeftCell="A1">
      <selection activeCell="AJ24" sqref="AJ24"/>
    </sheetView>
  </sheetViews>
  <sheetFormatPr defaultColWidth="11.421875" defaultRowHeight="12.75"/>
  <cols>
    <col min="1" max="1" width="2.57421875" style="0" customWidth="1"/>
    <col min="2" max="2" width="7.8515625" style="75" bestFit="1" customWidth="1"/>
    <col min="3" max="3" width="22.57421875" style="0" customWidth="1"/>
    <col min="4" max="4" width="5.28125" style="0" customWidth="1"/>
    <col min="5" max="28" width="3.7109375" style="1" customWidth="1"/>
    <col min="29" max="29" width="4.7109375" style="0" customWidth="1"/>
    <col min="30" max="30" width="4.57421875" style="0" hidden="1" customWidth="1"/>
    <col min="31" max="31" width="5.00390625" style="0" customWidth="1"/>
    <col min="32" max="32" width="6.7109375" style="0" customWidth="1"/>
    <col min="33" max="33" width="11.8515625" style="0" hidden="1" customWidth="1"/>
    <col min="34" max="34" width="5.7109375" style="0" customWidth="1"/>
    <col min="35" max="35" width="5.57421875" style="0" customWidth="1"/>
  </cols>
  <sheetData>
    <row r="1" spans="1:34" s="6" customFormat="1" ht="12.75" customHeight="1">
      <c r="A1" s="12"/>
      <c r="B1" s="13"/>
      <c r="C1" s="13"/>
      <c r="D1" s="13"/>
      <c r="E1" s="89" t="s">
        <v>13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3"/>
      <c r="AH1" s="14"/>
    </row>
    <row r="2" spans="1:34" s="6" customFormat="1" ht="12" customHeight="1">
      <c r="A2" s="15" t="s">
        <v>0</v>
      </c>
      <c r="B2" s="16" t="s">
        <v>59</v>
      </c>
      <c r="C2" s="22" t="s">
        <v>1</v>
      </c>
      <c r="D2" s="68" t="s">
        <v>12</v>
      </c>
      <c r="E2" s="17" t="s">
        <v>9</v>
      </c>
      <c r="F2" s="18" t="s">
        <v>9</v>
      </c>
      <c r="G2" s="18" t="s">
        <v>9</v>
      </c>
      <c r="H2" s="18" t="s">
        <v>9</v>
      </c>
      <c r="I2" s="18" t="s">
        <v>9</v>
      </c>
      <c r="J2" s="18" t="s">
        <v>9</v>
      </c>
      <c r="K2" s="18" t="s">
        <v>9</v>
      </c>
      <c r="L2" s="18" t="s">
        <v>9</v>
      </c>
      <c r="M2" s="18" t="s">
        <v>9</v>
      </c>
      <c r="N2" s="18" t="s">
        <v>9</v>
      </c>
      <c r="O2" s="18" t="s">
        <v>9</v>
      </c>
      <c r="P2" s="18" t="s">
        <v>9</v>
      </c>
      <c r="Q2" s="18" t="s">
        <v>9</v>
      </c>
      <c r="R2" s="19" t="s">
        <v>9</v>
      </c>
      <c r="S2" s="19" t="s">
        <v>9</v>
      </c>
      <c r="T2" s="19" t="s">
        <v>9</v>
      </c>
      <c r="U2" s="19" t="s">
        <v>9</v>
      </c>
      <c r="V2" s="19" t="s">
        <v>9</v>
      </c>
      <c r="W2" s="19" t="s">
        <v>9</v>
      </c>
      <c r="X2" s="19" t="s">
        <v>9</v>
      </c>
      <c r="Y2" s="19" t="s">
        <v>9</v>
      </c>
      <c r="Z2" s="19" t="s">
        <v>9</v>
      </c>
      <c r="AA2" s="19" t="s">
        <v>9</v>
      </c>
      <c r="AB2" s="19" t="s">
        <v>9</v>
      </c>
      <c r="AC2" s="40" t="s">
        <v>6</v>
      </c>
      <c r="AD2" s="20"/>
      <c r="AE2" s="21" t="s">
        <v>7</v>
      </c>
      <c r="AF2" s="41" t="s">
        <v>11</v>
      </c>
      <c r="AG2" s="21"/>
      <c r="AH2" s="22" t="s">
        <v>10</v>
      </c>
    </row>
    <row r="3" spans="1:34" ht="12" customHeight="1">
      <c r="A3" s="44">
        <v>1</v>
      </c>
      <c r="B3" s="70">
        <f>IF(A3,(VLOOKUP(A3,DEPORTISTA!$A$1:$G$40,2,FALSE)),"")</f>
        <v>9441</v>
      </c>
      <c r="C3" s="76" t="str">
        <f>IF(A3,(VLOOKUP(A3,DEPORTISTA!$A$1:$G$40,3,FALSE)),"")</f>
        <v>DOMINGO  RODRIGUEZ PAREJO</v>
      </c>
      <c r="D3" s="4">
        <v>5</v>
      </c>
      <c r="E3" s="42">
        <v>20.8</v>
      </c>
      <c r="F3" s="42">
        <v>23</v>
      </c>
      <c r="G3" s="42">
        <v>17.8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9">
        <f aca="true" t="shared" si="0" ref="AC3:AC17">COUNTIF(E3:AB3,"&gt;0")</f>
        <v>3</v>
      </c>
      <c r="AD3" s="9">
        <f aca="true" t="shared" si="1" ref="AD3:AD17">IF(A3,AC3,"")</f>
        <v>3</v>
      </c>
      <c r="AE3" s="31">
        <f aca="true" t="shared" si="2" ref="AE3:AE17">MAX(E3:AB3)</f>
        <v>23</v>
      </c>
      <c r="AF3" s="10">
        <f>IF(E3,(VLOOKUP(E3,PUNTOS!$A$1:$B$671,2)))+IF(F3,(VLOOKUP(F3,PUNTOS!$A$1:$B$671,2)))+IF(G3,(VLOOKUP(G3,PUNTOS!$A$1:$B$671,2)))+IF(H3,(VLOOKUP(H3,PUNTOS!$A$1:$B$671,2)))+IF(I3,(VLOOKUP(I3,PUNTOS!$A$1:$B$671,2)))+IF(J3,(VLOOKUP(J3,PUNTOS!$A$1:$B$671,2)))+IF(K3,(VLOOKUP(K3,PUNTOS!$A$1:$B$671,2)))+IF(L3,(VLOOKUP(L3,PUNTOS!$A$1:$B$671,2)))+IF(M3,(VLOOKUP(M3,PUNTOS!$A$1:$B$671,2)))+IF(N3,(VLOOKUP(N3,PUNTOS!$A$1:$B$671,2)))+IF(O3,(VLOOKUP(O3,PUNTOS!$A$1:$B$671,2)))+IF(P3,(VLOOKUP(P3,PUNTOS!$A$1:$B$671,2)))+IF(Q3,(VLOOKUP(Q3,PUNTOS!$A$1:$B$671,2)))+IF(R3,(VLOOKUP(R3,PUNTOS!$A$1:$B$671,2)))+IF(S3,(VLOOKUP(S3,PUNTOS!$A$1:$B$671,2)))+IF(T3,(VLOOKUP(T3,PUNTOS!$A$1:$B$671,2)))+IF(U3,(VLOOKUP(U3,PUNTOS!$A$1:$B$671,2)))+IF(V3,(VLOOKUP(V3,PUNTOS!$A$1:$B$671,2)))+IF(W3,(VLOOKUP(W3,PUNTOS!$A$1:$B$671,2)))+IF(X3,(VLOOKUP(X3,PUNTOS!$A$1:$B$671,2)))+IF(Y3,(VLOOKUP(Y3,PUNTOS!$A$1:$B$671,2)))+IF(Z3,(VLOOKUP(Z3,PUNTOS!$A$1:$B$671,2)))+IF(AA3,(VLOOKUP(AA3,PUNTOS!$A$1:$B$671,2)))+IF(AB3,(VLOOKUP(AB3,PUNTOS!$A$1:$B$671,2)))+AC3*250</f>
        <v>1015</v>
      </c>
      <c r="AG3" s="10">
        <f>AF3*1000000+AC3*500000+AE3*10000</f>
        <v>1016730000</v>
      </c>
      <c r="AH3" s="11">
        <f aca="true" t="shared" si="3" ref="AH3:AH17">IF(D3,(IF(AF3,(RANK(AG3,$AG$3:$AG$17)),((COUNTIF($AF$3:$AF$17,"&gt;0")+1)+(COUNTIF($AD$3:$AD$17,"=0"))/2))),"")</f>
        <v>1</v>
      </c>
    </row>
    <row r="4" spans="1:34" ht="12" customHeight="1">
      <c r="A4" s="44">
        <v>2</v>
      </c>
      <c r="B4" s="70">
        <f>IF(A4,(VLOOKUP(A4,DEPORTISTA!$A$1:$G$40,2,FALSE)),"")</f>
        <v>11717</v>
      </c>
      <c r="C4" s="76" t="str">
        <f>IF(A4,(VLOOKUP(A4,DEPORTISTA!$A$1:$G$40,3,FALSE)),"")</f>
        <v>JESUS  RODRIGEZ  RODRIGUEZ</v>
      </c>
      <c r="D4" s="4">
        <v>4</v>
      </c>
      <c r="E4" s="42">
        <v>23</v>
      </c>
      <c r="F4" s="42">
        <v>17.5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9">
        <f t="shared" si="0"/>
        <v>2</v>
      </c>
      <c r="AD4" s="9">
        <f t="shared" si="1"/>
        <v>2</v>
      </c>
      <c r="AE4" s="31">
        <f t="shared" si="2"/>
        <v>23</v>
      </c>
      <c r="AF4" s="10">
        <f>IF(E4,(VLOOKUP(E4,PUNTOS!$A$1:$B$671,2)))+IF(F4,(VLOOKUP(F4,PUNTOS!$A$1:$B$671,2)))+IF(G4,(VLOOKUP(G4,PUNTOS!$A$1:$B$671,2)))+IF(H4,(VLOOKUP(H4,PUNTOS!$A$1:$B$671,2)))+IF(I4,(VLOOKUP(I4,PUNTOS!$A$1:$B$671,2)))+IF(J4,(VLOOKUP(J4,PUNTOS!$A$1:$B$671,2)))+IF(K4,(VLOOKUP(K4,PUNTOS!$A$1:$B$671,2)))+IF(L4,(VLOOKUP(L4,PUNTOS!$A$1:$B$671,2)))+IF(M4,(VLOOKUP(M4,PUNTOS!$A$1:$B$671,2)))+IF(N4,(VLOOKUP(N4,PUNTOS!$A$1:$B$671,2)))+IF(O4,(VLOOKUP(O4,PUNTOS!$A$1:$B$671,2)))+IF(P4,(VLOOKUP(P4,PUNTOS!$A$1:$B$671,2)))+IF(Q4,(VLOOKUP(Q4,PUNTOS!$A$1:$B$671,2)))+IF(R4,(VLOOKUP(R4,PUNTOS!$A$1:$B$671,2)))+IF(S4,(VLOOKUP(S4,PUNTOS!$A$1:$B$671,2)))+IF(T4,(VLOOKUP(T4,PUNTOS!$A$1:$B$671,2)))+IF(U4,(VLOOKUP(U4,PUNTOS!$A$1:$B$671,2)))+IF(V4,(VLOOKUP(V4,PUNTOS!$A$1:$B$671,2)))+IF(W4,(VLOOKUP(W4,PUNTOS!$A$1:$B$671,2)))+IF(X4,(VLOOKUP(X4,PUNTOS!$A$1:$B$671,2)))+IF(Y4,(VLOOKUP(Y4,PUNTOS!$A$1:$B$671,2)))+IF(Z4,(VLOOKUP(Z4,PUNTOS!$A$1:$B$671,2)))+IF(AA4,(VLOOKUP(AA4,PUNTOS!$A$1:$B$671,2)))+IF(AB4,(VLOOKUP(AB4,PUNTOS!$A$1:$B$671,2)))+AC4*250</f>
        <v>674</v>
      </c>
      <c r="AG4" s="10">
        <f aca="true" t="shared" si="4" ref="AG4:AG33">AF4*1000000+AC4*500000+AE4*10000</f>
        <v>675230000</v>
      </c>
      <c r="AH4" s="11">
        <f t="shared" si="3"/>
        <v>2</v>
      </c>
    </row>
    <row r="5" spans="1:34" ht="12" customHeight="1">
      <c r="A5" s="44">
        <v>3</v>
      </c>
      <c r="B5" s="70">
        <f>IF(A5,(VLOOKUP(A5,DEPORTISTA!$A$1:$G$40,2,FALSE)),"")</f>
        <v>12380</v>
      </c>
      <c r="C5" s="76" t="str">
        <f>IF(A5,(VLOOKUP(A5,DEPORTISTA!$A$1:$G$40,3,FALSE)),"")</f>
        <v> JOSE  DANIEL RODRIGUEZ MORON</v>
      </c>
      <c r="D5" s="4">
        <v>6</v>
      </c>
      <c r="E5" s="42">
        <v>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9">
        <f t="shared" si="0"/>
        <v>0</v>
      </c>
      <c r="AD5" s="9">
        <f t="shared" si="1"/>
        <v>0</v>
      </c>
      <c r="AE5" s="31">
        <f t="shared" si="2"/>
        <v>0</v>
      </c>
      <c r="AF5" s="10">
        <f>IF(E5,(VLOOKUP(E5,PUNTOS!$A$1:$B$671,2)))+IF(F5,(VLOOKUP(F5,PUNTOS!$A$1:$B$671,2)))+IF(G5,(VLOOKUP(G5,PUNTOS!$A$1:$B$671,2)))+IF(H5,(VLOOKUP(H5,PUNTOS!$A$1:$B$671,2)))+IF(I5,(VLOOKUP(I5,PUNTOS!$A$1:$B$671,2)))+IF(J5,(VLOOKUP(J5,PUNTOS!$A$1:$B$671,2)))+IF(K5,(VLOOKUP(K5,PUNTOS!$A$1:$B$671,2)))+IF(L5,(VLOOKUP(L5,PUNTOS!$A$1:$B$671,2)))+IF(M5,(VLOOKUP(M5,PUNTOS!$A$1:$B$671,2)))+IF(N5,(VLOOKUP(N5,PUNTOS!$A$1:$B$671,2)))+IF(O5,(VLOOKUP(O5,PUNTOS!$A$1:$B$671,2)))+IF(P5,(VLOOKUP(P5,PUNTOS!$A$1:$B$671,2)))+IF(Q5,(VLOOKUP(Q5,PUNTOS!$A$1:$B$671,2)))+IF(R5,(VLOOKUP(R5,PUNTOS!$A$1:$B$671,2)))+IF(S5,(VLOOKUP(S5,PUNTOS!$A$1:$B$671,2)))+IF(T5,(VLOOKUP(T5,PUNTOS!$A$1:$B$671,2)))+IF(U5,(VLOOKUP(U5,PUNTOS!$A$1:$B$671,2)))+IF(V5,(VLOOKUP(V5,PUNTOS!$A$1:$B$671,2)))+IF(W5,(VLOOKUP(W5,PUNTOS!$A$1:$B$671,2)))+IF(X5,(VLOOKUP(X5,PUNTOS!$A$1:$B$671,2)))+IF(Y5,(VLOOKUP(Y5,PUNTOS!$A$1:$B$671,2)))+IF(Z5,(VLOOKUP(Z5,PUNTOS!$A$1:$B$671,2)))+IF(AA5,(VLOOKUP(AA5,PUNTOS!$A$1:$B$671,2)))+IF(AB5,(VLOOKUP(AB5,PUNTOS!$A$1:$B$671,2)))+AC5*250</f>
        <v>0</v>
      </c>
      <c r="AG5" s="10">
        <f t="shared" si="4"/>
        <v>0</v>
      </c>
      <c r="AH5" s="11">
        <f t="shared" si="3"/>
        <v>6.5</v>
      </c>
    </row>
    <row r="6" spans="1:34" ht="12" customHeight="1">
      <c r="A6" s="44">
        <v>4</v>
      </c>
      <c r="B6" s="70">
        <f>IF(A6,(VLOOKUP(A6,DEPORTISTA!$A$1:$G$40,2,FALSE)),"")</f>
        <v>9117</v>
      </c>
      <c r="C6" s="76" t="str">
        <f>IF(A6,(VLOOKUP(A6,DEPORTISTA!$A$1:$G$40,3,FALSE)),"")</f>
        <v>GILBERTO  ROLDAN JIMENEZ</v>
      </c>
      <c r="D6" s="4">
        <v>3</v>
      </c>
      <c r="E6" s="42"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9">
        <f t="shared" si="0"/>
        <v>0</v>
      </c>
      <c r="AD6" s="9">
        <f t="shared" si="1"/>
        <v>0</v>
      </c>
      <c r="AE6" s="31">
        <f t="shared" si="2"/>
        <v>0</v>
      </c>
      <c r="AF6" s="10">
        <f>IF(E6,(VLOOKUP(E6,PUNTOS!$A$1:$B$671,2)))+IF(F6,(VLOOKUP(F6,PUNTOS!$A$1:$B$671,2)))+IF(G6,(VLOOKUP(G6,PUNTOS!$A$1:$B$671,2)))+IF(H6,(VLOOKUP(H6,PUNTOS!$A$1:$B$671,2)))+IF(I6,(VLOOKUP(I6,PUNTOS!$A$1:$B$671,2)))+IF(J6,(VLOOKUP(J6,PUNTOS!$A$1:$B$671,2)))+IF(K6,(VLOOKUP(K6,PUNTOS!$A$1:$B$671,2)))+IF(L6,(VLOOKUP(L6,PUNTOS!$A$1:$B$671,2)))+IF(M6,(VLOOKUP(M6,PUNTOS!$A$1:$B$671,2)))+IF(N6,(VLOOKUP(N6,PUNTOS!$A$1:$B$671,2)))+IF(O6,(VLOOKUP(O6,PUNTOS!$A$1:$B$671,2)))+IF(P6,(VLOOKUP(P6,PUNTOS!$A$1:$B$671,2)))+IF(Q6,(VLOOKUP(Q6,PUNTOS!$A$1:$B$671,2)))+IF(R6,(VLOOKUP(R6,PUNTOS!$A$1:$B$671,2)))+IF(S6,(VLOOKUP(S6,PUNTOS!$A$1:$B$671,2)))+IF(T6,(VLOOKUP(T6,PUNTOS!$A$1:$B$671,2)))+IF(U6,(VLOOKUP(U6,PUNTOS!$A$1:$B$671,2)))+IF(V6,(VLOOKUP(V6,PUNTOS!$A$1:$B$671,2)))+IF(W6,(VLOOKUP(W6,PUNTOS!$A$1:$B$671,2)))+IF(X6,(VLOOKUP(X6,PUNTOS!$A$1:$B$671,2)))+IF(Y6,(VLOOKUP(Y6,PUNTOS!$A$1:$B$671,2)))+IF(Z6,(VLOOKUP(Z6,PUNTOS!$A$1:$B$671,2)))+IF(AA6,(VLOOKUP(AA6,PUNTOS!$A$1:$B$671,2)))+IF(AB6,(VLOOKUP(AB6,PUNTOS!$A$1:$B$671,2)))+AC6*250</f>
        <v>0</v>
      </c>
      <c r="AG6" s="10">
        <f t="shared" si="4"/>
        <v>0</v>
      </c>
      <c r="AH6" s="11">
        <f t="shared" si="3"/>
        <v>6.5</v>
      </c>
    </row>
    <row r="7" spans="1:34" ht="12" customHeight="1">
      <c r="A7" s="44">
        <v>5</v>
      </c>
      <c r="B7" s="70">
        <f>IF(A7,(VLOOKUP(A7,DEPORTISTA!$A$1:$G$40,2,FALSE)),"")</f>
        <v>5084</v>
      </c>
      <c r="C7" s="76" t="str">
        <f>IF(A7,(VLOOKUP(A7,DEPORTISTA!$A$1:$G$40,3,FALSE)),"")</f>
        <v>DAVID  FERNANDEZ  MESA</v>
      </c>
      <c r="D7" s="4">
        <v>8</v>
      </c>
      <c r="E7" s="42"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9">
        <f t="shared" si="0"/>
        <v>0</v>
      </c>
      <c r="AD7" s="9">
        <f t="shared" si="1"/>
        <v>0</v>
      </c>
      <c r="AE7" s="31">
        <f t="shared" si="2"/>
        <v>0</v>
      </c>
      <c r="AF7" s="10">
        <f>IF(E7,(VLOOKUP(E7,PUNTOS!$A$1:$B$671,2)))+IF(F7,(VLOOKUP(F7,PUNTOS!$A$1:$B$671,2)))+IF(G7,(VLOOKUP(G7,PUNTOS!$A$1:$B$671,2)))+IF(H7,(VLOOKUP(H7,PUNTOS!$A$1:$B$671,2)))+IF(I7,(VLOOKUP(I7,PUNTOS!$A$1:$B$671,2)))+IF(J7,(VLOOKUP(J7,PUNTOS!$A$1:$B$671,2)))+IF(K7,(VLOOKUP(K7,PUNTOS!$A$1:$B$671,2)))+IF(L7,(VLOOKUP(L7,PUNTOS!$A$1:$B$671,2)))+IF(M7,(VLOOKUP(M7,PUNTOS!$A$1:$B$671,2)))+IF(N7,(VLOOKUP(N7,PUNTOS!$A$1:$B$671,2)))+IF(O7,(VLOOKUP(O7,PUNTOS!$A$1:$B$671,2)))+IF(P7,(VLOOKUP(P7,PUNTOS!$A$1:$B$671,2)))+IF(Q7,(VLOOKUP(Q7,PUNTOS!$A$1:$B$671,2)))+IF(R7,(VLOOKUP(R7,PUNTOS!$A$1:$B$671,2)))+IF(S7,(VLOOKUP(S7,PUNTOS!$A$1:$B$671,2)))+IF(T7,(VLOOKUP(T7,PUNTOS!$A$1:$B$671,2)))+IF(U7,(VLOOKUP(U7,PUNTOS!$A$1:$B$671,2)))+IF(V7,(VLOOKUP(V7,PUNTOS!$A$1:$B$671,2)))+IF(W7,(VLOOKUP(W7,PUNTOS!$A$1:$B$671,2)))+IF(X7,(VLOOKUP(X7,PUNTOS!$A$1:$B$671,2)))+IF(Y7,(VLOOKUP(Y7,PUNTOS!$A$1:$B$671,2)))+IF(Z7,(VLOOKUP(Z7,PUNTOS!$A$1:$B$671,2)))+IF(AA7,(VLOOKUP(AA7,PUNTOS!$A$1:$B$671,2)))+IF(AB7,(VLOOKUP(AB7,PUNTOS!$A$1:$B$671,2)))+AC7*250</f>
        <v>0</v>
      </c>
      <c r="AG7" s="10">
        <f t="shared" si="4"/>
        <v>0</v>
      </c>
      <c r="AH7" s="11">
        <f t="shared" si="3"/>
        <v>6.5</v>
      </c>
    </row>
    <row r="8" spans="1:34" ht="12" customHeight="1">
      <c r="A8" s="44">
        <v>6</v>
      </c>
      <c r="B8" s="70">
        <f>IF(A8,(VLOOKUP(A8,DEPORTISTA!$A$1:$G$40,2,FALSE)),"")</f>
        <v>2075</v>
      </c>
      <c r="C8" s="76" t="str">
        <f>IF(A8,(VLOOKUP(A8,DEPORTISTA!$A$1:$G$40,3,FALSE)),"")</f>
        <v>JESUS  FERNANDEZ  VILLAR</v>
      </c>
      <c r="D8" s="4">
        <v>7</v>
      </c>
      <c r="E8" s="42">
        <v>25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9">
        <f t="shared" si="0"/>
        <v>1</v>
      </c>
      <c r="AD8" s="9">
        <f t="shared" si="1"/>
        <v>1</v>
      </c>
      <c r="AE8" s="31">
        <f t="shared" si="2"/>
        <v>25</v>
      </c>
      <c r="AF8" s="10">
        <f>IF(E8,(VLOOKUP(E8,PUNTOS!$A$1:$B$671,2)))+IF(F8,(VLOOKUP(F8,PUNTOS!$A$1:$B$671,2)))+IF(G8,(VLOOKUP(G8,PUNTOS!$A$1:$B$671,2)))+IF(H8,(VLOOKUP(H8,PUNTOS!$A$1:$B$671,2)))+IF(I8,(VLOOKUP(I8,PUNTOS!$A$1:$B$671,2)))+IF(J8,(VLOOKUP(J8,PUNTOS!$A$1:$B$671,2)))+IF(K8,(VLOOKUP(K8,PUNTOS!$A$1:$B$671,2)))+IF(L8,(VLOOKUP(L8,PUNTOS!$A$1:$B$671,2)))+IF(M8,(VLOOKUP(M8,PUNTOS!$A$1:$B$671,2)))+IF(N8,(VLOOKUP(N8,PUNTOS!$A$1:$B$671,2)))+IF(O8,(VLOOKUP(O8,PUNTOS!$A$1:$B$671,2)))+IF(P8,(VLOOKUP(P8,PUNTOS!$A$1:$B$671,2)))+IF(Q8,(VLOOKUP(Q8,PUNTOS!$A$1:$B$671,2)))+IF(R8,(VLOOKUP(R8,PUNTOS!$A$1:$B$671,2)))+IF(S8,(VLOOKUP(S8,PUNTOS!$A$1:$B$671,2)))+IF(T8,(VLOOKUP(T8,PUNTOS!$A$1:$B$671,2)))+IF(U8,(VLOOKUP(U8,PUNTOS!$A$1:$B$671,2)))+IF(V8,(VLOOKUP(V8,PUNTOS!$A$1:$B$671,2)))+IF(W8,(VLOOKUP(W8,PUNTOS!$A$1:$B$671,2)))+IF(X8,(VLOOKUP(X8,PUNTOS!$A$1:$B$671,2)))+IF(Y8,(VLOOKUP(Y8,PUNTOS!$A$1:$B$671,2)))+IF(Z8,(VLOOKUP(Z8,PUNTOS!$A$1:$B$671,2)))+IF(AA8,(VLOOKUP(AA8,PUNTOS!$A$1:$B$671,2)))+IF(AB8,(VLOOKUP(AB8,PUNTOS!$A$1:$B$671,2)))+AC8*250</f>
        <v>404</v>
      </c>
      <c r="AG8" s="10">
        <f t="shared" si="4"/>
        <v>404750000</v>
      </c>
      <c r="AH8" s="11">
        <f t="shared" si="3"/>
        <v>3</v>
      </c>
    </row>
    <row r="9" spans="1:34" ht="12" customHeight="1">
      <c r="A9" s="44">
        <v>7</v>
      </c>
      <c r="B9" s="70">
        <f>IF(A9,(VLOOKUP(A9,DEPORTISTA!$A$1:$G$40,2,FALSE)),"")</f>
        <v>8747</v>
      </c>
      <c r="C9" s="76" t="str">
        <f>IF(A9,(VLOOKUP(A9,DEPORTISTA!$A$1:$G$40,3,FALSE)),"")</f>
        <v>JAVIER  TORRES  ALBA</v>
      </c>
      <c r="D9" s="4">
        <v>1</v>
      </c>
      <c r="E9" s="42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9">
        <f t="shared" si="0"/>
        <v>0</v>
      </c>
      <c r="AD9" s="9">
        <f t="shared" si="1"/>
        <v>0</v>
      </c>
      <c r="AE9" s="31">
        <f t="shared" si="2"/>
        <v>0</v>
      </c>
      <c r="AF9" s="10">
        <f>IF(E9,(VLOOKUP(E9,PUNTOS!$A$1:$B$671,2)))+IF(F9,(VLOOKUP(F9,PUNTOS!$A$1:$B$671,2)))+IF(G9,(VLOOKUP(G9,PUNTOS!$A$1:$B$671,2)))+IF(H9,(VLOOKUP(H9,PUNTOS!$A$1:$B$671,2)))+IF(I9,(VLOOKUP(I9,PUNTOS!$A$1:$B$671,2)))+IF(J9,(VLOOKUP(J9,PUNTOS!$A$1:$B$671,2)))+IF(K9,(VLOOKUP(K9,PUNTOS!$A$1:$B$671,2)))+IF(L9,(VLOOKUP(L9,PUNTOS!$A$1:$B$671,2)))+IF(M9,(VLOOKUP(M9,PUNTOS!$A$1:$B$671,2)))+IF(N9,(VLOOKUP(N9,PUNTOS!$A$1:$B$671,2)))+IF(O9,(VLOOKUP(O9,PUNTOS!$A$1:$B$671,2)))+IF(P9,(VLOOKUP(P9,PUNTOS!$A$1:$B$671,2)))+IF(Q9,(VLOOKUP(Q9,PUNTOS!$A$1:$B$671,2)))+IF(R9,(VLOOKUP(R9,PUNTOS!$A$1:$B$671,2)))+IF(S9,(VLOOKUP(S9,PUNTOS!$A$1:$B$671,2)))+IF(T9,(VLOOKUP(T9,PUNTOS!$A$1:$B$671,2)))+IF(U9,(VLOOKUP(U9,PUNTOS!$A$1:$B$671,2)))+IF(V9,(VLOOKUP(V9,PUNTOS!$A$1:$B$671,2)))+IF(W9,(VLOOKUP(W9,PUNTOS!$A$1:$B$671,2)))+IF(X9,(VLOOKUP(X9,PUNTOS!$A$1:$B$671,2)))+IF(Y9,(VLOOKUP(Y9,PUNTOS!$A$1:$B$671,2)))+IF(Z9,(VLOOKUP(Z9,PUNTOS!$A$1:$B$671,2)))+IF(AA9,(VLOOKUP(AA9,PUNTOS!$A$1:$B$671,2)))+IF(AB9,(VLOOKUP(AB9,PUNTOS!$A$1:$B$671,2)))+AC9*250</f>
        <v>0</v>
      </c>
      <c r="AG9" s="10">
        <f t="shared" si="4"/>
        <v>0</v>
      </c>
      <c r="AH9" s="11">
        <f t="shared" si="3"/>
        <v>6.5</v>
      </c>
    </row>
    <row r="10" spans="1:34" ht="12" customHeight="1">
      <c r="A10" s="44">
        <v>8</v>
      </c>
      <c r="B10" s="70">
        <f>IF(A10,(VLOOKUP(A10,DEPORTISTA!$A$1:$G$40,2,FALSE)),"")</f>
        <v>8492</v>
      </c>
      <c r="C10" s="76" t="str">
        <f>IF(A10,(VLOOKUP(A10,DEPORTISTA!$A$1:$G$40,3,FALSE)),"")</f>
        <v>EMILIANO  ALBA  CARRASCOSA</v>
      </c>
      <c r="D10" s="4">
        <v>2</v>
      </c>
      <c r="E10" s="42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9">
        <f t="shared" si="0"/>
        <v>0</v>
      </c>
      <c r="AD10" s="9">
        <f t="shared" si="1"/>
        <v>0</v>
      </c>
      <c r="AE10" s="31">
        <f t="shared" si="2"/>
        <v>0</v>
      </c>
      <c r="AF10" s="10">
        <f>IF(E10,(VLOOKUP(E10,PUNTOS!$A$1:$B$671,2)))+IF(F10,(VLOOKUP(F10,PUNTOS!$A$1:$B$671,2)))+IF(G10,(VLOOKUP(G10,PUNTOS!$A$1:$B$671,2)))+IF(H10,(VLOOKUP(H10,PUNTOS!$A$1:$B$671,2)))+IF(I10,(VLOOKUP(I10,PUNTOS!$A$1:$B$671,2)))+IF(J10,(VLOOKUP(J10,PUNTOS!$A$1:$B$671,2)))+IF(K10,(VLOOKUP(K10,PUNTOS!$A$1:$B$671,2)))+IF(L10,(VLOOKUP(L10,PUNTOS!$A$1:$B$671,2)))+IF(M10,(VLOOKUP(M10,PUNTOS!$A$1:$B$671,2)))+IF(N10,(VLOOKUP(N10,PUNTOS!$A$1:$B$671,2)))+IF(O10,(VLOOKUP(O10,PUNTOS!$A$1:$B$671,2)))+IF(P10,(VLOOKUP(P10,PUNTOS!$A$1:$B$671,2)))+IF(Q10,(VLOOKUP(Q10,PUNTOS!$A$1:$B$671,2)))+IF(R10,(VLOOKUP(R10,PUNTOS!$A$1:$B$671,2)))+IF(S10,(VLOOKUP(S10,PUNTOS!$A$1:$B$671,2)))+IF(T10,(VLOOKUP(T10,PUNTOS!$A$1:$B$671,2)))+IF(U10,(VLOOKUP(U10,PUNTOS!$A$1:$B$671,2)))+IF(V10,(VLOOKUP(V10,PUNTOS!$A$1:$B$671,2)))+IF(W10,(VLOOKUP(W10,PUNTOS!$A$1:$B$671,2)))+IF(X10,(VLOOKUP(X10,PUNTOS!$A$1:$B$671,2)))+IF(Y10,(VLOOKUP(Y10,PUNTOS!$A$1:$B$671,2)))+IF(Z10,(VLOOKUP(Z10,PUNTOS!$A$1:$B$671,2)))+IF(AA10,(VLOOKUP(AA10,PUNTOS!$A$1:$B$671,2)))+IF(AB10,(VLOOKUP(AB10,PUNTOS!$A$1:$B$671,2)))+AC10*250</f>
        <v>0</v>
      </c>
      <c r="AG10" s="10">
        <f t="shared" si="4"/>
        <v>0</v>
      </c>
      <c r="AH10" s="11">
        <f t="shared" si="3"/>
        <v>6.5</v>
      </c>
    </row>
    <row r="11" spans="1:34" ht="12" customHeight="1">
      <c r="A11" s="44"/>
      <c r="B11" s="70">
        <f>IF(A11,(VLOOKUP(A11,DEPORTISTA!$A$1:$G$40,2,FALSE)),"")</f>
      </c>
      <c r="C11" s="76">
        <f>IF(A11,(VLOOKUP(A11,DEPORTISTA!$A$1:$G$40,3,FALSE)),"")</f>
      </c>
      <c r="D11" s="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9">
        <f t="shared" si="0"/>
        <v>0</v>
      </c>
      <c r="AD11" s="9">
        <f t="shared" si="1"/>
      </c>
      <c r="AE11" s="31">
        <f t="shared" si="2"/>
        <v>0</v>
      </c>
      <c r="AF11" s="10">
        <f>IF(E11,(VLOOKUP(E11,PUNTOS!$A$1:$B$671,2)))+IF(F11,(VLOOKUP(F11,PUNTOS!$A$1:$B$671,2)))+IF(G11,(VLOOKUP(G11,PUNTOS!$A$1:$B$671,2)))+IF(H11,(VLOOKUP(H11,PUNTOS!$A$1:$B$671,2)))+IF(I11,(VLOOKUP(I11,PUNTOS!$A$1:$B$671,2)))+IF(J11,(VLOOKUP(J11,PUNTOS!$A$1:$B$671,2)))+IF(K11,(VLOOKUP(K11,PUNTOS!$A$1:$B$671,2)))+IF(L11,(VLOOKUP(L11,PUNTOS!$A$1:$B$671,2)))+IF(M11,(VLOOKUP(M11,PUNTOS!$A$1:$B$671,2)))+IF(N11,(VLOOKUP(N11,PUNTOS!$A$1:$B$671,2)))+IF(O11,(VLOOKUP(O11,PUNTOS!$A$1:$B$671,2)))+IF(P11,(VLOOKUP(P11,PUNTOS!$A$1:$B$671,2)))+IF(Q11,(VLOOKUP(Q11,PUNTOS!$A$1:$B$671,2)))+IF(R11,(VLOOKUP(R11,PUNTOS!$A$1:$B$671,2)))+IF(S11,(VLOOKUP(S11,PUNTOS!$A$1:$B$671,2)))+IF(T11,(VLOOKUP(T11,PUNTOS!$A$1:$B$671,2)))+IF(U11,(VLOOKUP(U11,PUNTOS!$A$1:$B$671,2)))+IF(V11,(VLOOKUP(V11,PUNTOS!$A$1:$B$671,2)))+IF(W11,(VLOOKUP(W11,PUNTOS!$A$1:$B$671,2)))+IF(X11,(VLOOKUP(X11,PUNTOS!$A$1:$B$671,2)))+IF(Y11,(VLOOKUP(Y11,PUNTOS!$A$1:$B$671,2)))+IF(Z11,(VLOOKUP(Z11,PUNTOS!$A$1:$B$671,2)))+IF(AA11,(VLOOKUP(AA11,PUNTOS!$A$1:$B$671,2)))+IF(AB11,(VLOOKUP(AB11,PUNTOS!$A$1:$B$671,2)))+AC11*250</f>
        <v>0</v>
      </c>
      <c r="AG11" s="10">
        <f t="shared" si="4"/>
        <v>0</v>
      </c>
      <c r="AH11" s="11">
        <f t="shared" si="3"/>
      </c>
    </row>
    <row r="12" spans="1:34" ht="12" customHeight="1">
      <c r="A12" s="44"/>
      <c r="B12" s="70">
        <f>IF(A12,(VLOOKUP(A12,DEPORTISTA!$A$1:$G$40,2,FALSE)),"")</f>
      </c>
      <c r="C12" s="76">
        <f>IF(A12,(VLOOKUP(A12,DEPORTISTA!$A$1:$G$40,3,FALSE)),"")</f>
      </c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9">
        <f>COUNTIF(E12:AB12,"&gt;0")</f>
        <v>0</v>
      </c>
      <c r="AD12" s="9">
        <f t="shared" si="1"/>
      </c>
      <c r="AE12" s="31">
        <f>MAX(E12:AB12)</f>
        <v>0</v>
      </c>
      <c r="AF12" s="10">
        <f>IF(E12,(VLOOKUP(E12,PUNTOS!$A$1:$B$671,2)))+IF(F12,(VLOOKUP(F12,PUNTOS!$A$1:$B$671,2)))+IF(G12,(VLOOKUP(G12,PUNTOS!$A$1:$B$671,2)))+IF(H12,(VLOOKUP(H12,PUNTOS!$A$1:$B$671,2)))+IF(I12,(VLOOKUP(I12,PUNTOS!$A$1:$B$671,2)))+IF(J12,(VLOOKUP(J12,PUNTOS!$A$1:$B$671,2)))+IF(K12,(VLOOKUP(K12,PUNTOS!$A$1:$B$671,2)))+IF(L12,(VLOOKUP(L12,PUNTOS!$A$1:$B$671,2)))+IF(M12,(VLOOKUP(M12,PUNTOS!$A$1:$B$671,2)))+IF(N12,(VLOOKUP(N12,PUNTOS!$A$1:$B$671,2)))+IF(O12,(VLOOKUP(O12,PUNTOS!$A$1:$B$671,2)))+IF(P12,(VLOOKUP(P12,PUNTOS!$A$1:$B$671,2)))+IF(Q12,(VLOOKUP(Q12,PUNTOS!$A$1:$B$671,2)))+IF(R12,(VLOOKUP(R12,PUNTOS!$A$1:$B$671,2)))+IF(S12,(VLOOKUP(S12,PUNTOS!$A$1:$B$671,2)))+IF(T12,(VLOOKUP(T12,PUNTOS!$A$1:$B$671,2)))+IF(U12,(VLOOKUP(U12,PUNTOS!$A$1:$B$671,2)))+IF(V12,(VLOOKUP(V12,PUNTOS!$A$1:$B$671,2)))+IF(W12,(VLOOKUP(W12,PUNTOS!$A$1:$B$671,2)))+IF(X12,(VLOOKUP(X12,PUNTOS!$A$1:$B$671,2)))+IF(Y12,(VLOOKUP(Y12,PUNTOS!$A$1:$B$671,2)))+IF(Z12,(VLOOKUP(Z12,PUNTOS!$A$1:$B$671,2)))+IF(AA12,(VLOOKUP(AA12,PUNTOS!$A$1:$B$671,2)))+IF(AB12,(VLOOKUP(AB12,PUNTOS!$A$1:$B$671,2)))+AC12*250</f>
        <v>0</v>
      </c>
      <c r="AG12" s="10">
        <f>AF12*1000000+AC12*500000+AE12*10000</f>
        <v>0</v>
      </c>
      <c r="AH12" s="11">
        <f>IF(D12,(IF(AF12,(RANK(AG12,$AG$3:$AG$17)),((COUNTIF($AF$3:$AF$17,"&gt;0")+1)+(COUNTIF($AD$3:$AD$17,"=0"))/2))),"")</f>
      </c>
    </row>
    <row r="13" spans="1:34" ht="12" customHeight="1">
      <c r="A13" s="44"/>
      <c r="B13" s="70">
        <f>IF(A13,(VLOOKUP(A13,DEPORTISTA!$A$1:$G$40,2,FALSE)),"")</f>
      </c>
      <c r="C13" s="76">
        <f>IF(A13,(VLOOKUP(A13,DEPORTISTA!$A$1:$G$40,3,FALSE)),"")</f>
      </c>
      <c r="D13" s="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9">
        <f>COUNTIF(E13:AB13,"&gt;0")</f>
        <v>0</v>
      </c>
      <c r="AD13" s="9">
        <f t="shared" si="1"/>
      </c>
      <c r="AE13" s="31">
        <f>MAX(E13:AB13)</f>
        <v>0</v>
      </c>
      <c r="AF13" s="10">
        <f>IF(E13,(VLOOKUP(E13,PUNTOS!$A$1:$B$671,2)))+IF(F13,(VLOOKUP(F13,PUNTOS!$A$1:$B$671,2)))+IF(G13,(VLOOKUP(G13,PUNTOS!$A$1:$B$671,2)))+IF(H13,(VLOOKUP(H13,PUNTOS!$A$1:$B$671,2)))+IF(I13,(VLOOKUP(I13,PUNTOS!$A$1:$B$671,2)))+IF(J13,(VLOOKUP(J13,PUNTOS!$A$1:$B$671,2)))+IF(K13,(VLOOKUP(K13,PUNTOS!$A$1:$B$671,2)))+IF(L13,(VLOOKUP(L13,PUNTOS!$A$1:$B$671,2)))+IF(M13,(VLOOKUP(M13,PUNTOS!$A$1:$B$671,2)))+IF(N13,(VLOOKUP(N13,PUNTOS!$A$1:$B$671,2)))+IF(O13,(VLOOKUP(O13,PUNTOS!$A$1:$B$671,2)))+IF(P13,(VLOOKUP(P13,PUNTOS!$A$1:$B$671,2)))+IF(Q13,(VLOOKUP(Q13,PUNTOS!$A$1:$B$671,2)))+IF(R13,(VLOOKUP(R13,PUNTOS!$A$1:$B$671,2)))+IF(S13,(VLOOKUP(S13,PUNTOS!$A$1:$B$671,2)))+IF(T13,(VLOOKUP(T13,PUNTOS!$A$1:$B$671,2)))+IF(U13,(VLOOKUP(U13,PUNTOS!$A$1:$B$671,2)))+IF(V13,(VLOOKUP(V13,PUNTOS!$A$1:$B$671,2)))+IF(W13,(VLOOKUP(W13,PUNTOS!$A$1:$B$671,2)))+IF(X13,(VLOOKUP(X13,PUNTOS!$A$1:$B$671,2)))+IF(Y13,(VLOOKUP(Y13,PUNTOS!$A$1:$B$671,2)))+IF(Z13,(VLOOKUP(Z13,PUNTOS!$A$1:$B$671,2)))+IF(AA13,(VLOOKUP(AA13,PUNTOS!$A$1:$B$671,2)))+IF(AB13,(VLOOKUP(AB13,PUNTOS!$A$1:$B$671,2)))+AC13*250</f>
        <v>0</v>
      </c>
      <c r="AG13" s="10">
        <f>AF13*1000000+AC13*500000+AE13*10000</f>
        <v>0</v>
      </c>
      <c r="AH13" s="11">
        <f>IF(D13,(IF(AF13,(RANK(AG13,$AG$3:$AG$17)),((COUNTIF($AF$3:$AF$17,"&gt;0")+1)+(COUNTIF($AD$3:$AD$17,"=0"))/2))),"")</f>
      </c>
    </row>
    <row r="14" spans="1:34" ht="12" customHeight="1">
      <c r="A14" s="44"/>
      <c r="B14" s="70">
        <f>IF(A14,(VLOOKUP(A14,DEPORTISTA!$A$1:$G$40,2,FALSE)),"")</f>
      </c>
      <c r="C14" s="76">
        <f>IF(A14,(VLOOKUP(A14,DEPORTISTA!$A$1:$G$40,3,FALSE)),"")</f>
      </c>
      <c r="D14" s="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9">
        <f>COUNTIF(E14:AB14,"&gt;0")</f>
        <v>0</v>
      </c>
      <c r="AD14" s="9">
        <f t="shared" si="1"/>
      </c>
      <c r="AE14" s="31">
        <f>MAX(E14:AB14)</f>
        <v>0</v>
      </c>
      <c r="AF14" s="10">
        <f>IF(E14,(VLOOKUP(E14,PUNTOS!$A$1:$B$671,2)))+IF(F14,(VLOOKUP(F14,PUNTOS!$A$1:$B$671,2)))+IF(G14,(VLOOKUP(G14,PUNTOS!$A$1:$B$671,2)))+IF(H14,(VLOOKUP(H14,PUNTOS!$A$1:$B$671,2)))+IF(I14,(VLOOKUP(I14,PUNTOS!$A$1:$B$671,2)))+IF(J14,(VLOOKUP(J14,PUNTOS!$A$1:$B$671,2)))+IF(K14,(VLOOKUP(K14,PUNTOS!$A$1:$B$671,2)))+IF(L14,(VLOOKUP(L14,PUNTOS!$A$1:$B$671,2)))+IF(M14,(VLOOKUP(M14,PUNTOS!$A$1:$B$671,2)))+IF(N14,(VLOOKUP(N14,PUNTOS!$A$1:$B$671,2)))+IF(O14,(VLOOKUP(O14,PUNTOS!$A$1:$B$671,2)))+IF(P14,(VLOOKUP(P14,PUNTOS!$A$1:$B$671,2)))+IF(Q14,(VLOOKUP(Q14,PUNTOS!$A$1:$B$671,2)))+IF(R14,(VLOOKUP(R14,PUNTOS!$A$1:$B$671,2)))+IF(S14,(VLOOKUP(S14,PUNTOS!$A$1:$B$671,2)))+IF(T14,(VLOOKUP(T14,PUNTOS!$A$1:$B$671,2)))+IF(U14,(VLOOKUP(U14,PUNTOS!$A$1:$B$671,2)))+IF(V14,(VLOOKUP(V14,PUNTOS!$A$1:$B$671,2)))+IF(W14,(VLOOKUP(W14,PUNTOS!$A$1:$B$671,2)))+IF(X14,(VLOOKUP(X14,PUNTOS!$A$1:$B$671,2)))+IF(Y14,(VLOOKUP(Y14,PUNTOS!$A$1:$B$671,2)))+IF(Z14,(VLOOKUP(Z14,PUNTOS!$A$1:$B$671,2)))+IF(AA14,(VLOOKUP(AA14,PUNTOS!$A$1:$B$671,2)))+IF(AB14,(VLOOKUP(AB14,PUNTOS!$A$1:$B$671,2)))+AC14*250</f>
        <v>0</v>
      </c>
      <c r="AG14" s="10">
        <f>AF14*1000000+AC14*500000+AE14*10000</f>
        <v>0</v>
      </c>
      <c r="AH14" s="11">
        <f>IF(D14,(IF(AF14,(RANK(AG14,$AG$3:$AG$17)),((COUNTIF($AF$3:$AF$17,"&gt;0")+1)+(COUNTIF($AD$3:$AD$17,"=0"))/2))),"")</f>
      </c>
    </row>
    <row r="15" spans="1:34" ht="12" customHeight="1">
      <c r="A15" s="44"/>
      <c r="B15" s="70">
        <f>IF(A15,(VLOOKUP(A15,DEPORTISTA!$A$1:$G$40,2,FALSE)),"")</f>
      </c>
      <c r="C15" s="76">
        <f>IF(A15,(VLOOKUP(A15,DEPORTISTA!$A$1:$G$40,3,FALSE)),"")</f>
      </c>
      <c r="D15" s="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9">
        <f>COUNTIF(E15:AB15,"&gt;0")</f>
        <v>0</v>
      </c>
      <c r="AD15" s="9">
        <f t="shared" si="1"/>
      </c>
      <c r="AE15" s="31">
        <f>MAX(E15:AB15)</f>
        <v>0</v>
      </c>
      <c r="AF15" s="10">
        <f>IF(E15,(VLOOKUP(E15,PUNTOS!$A$1:$B$671,2)))+IF(F15,(VLOOKUP(F15,PUNTOS!$A$1:$B$671,2)))+IF(G15,(VLOOKUP(G15,PUNTOS!$A$1:$B$671,2)))+IF(H15,(VLOOKUP(H15,PUNTOS!$A$1:$B$671,2)))+IF(I15,(VLOOKUP(I15,PUNTOS!$A$1:$B$671,2)))+IF(J15,(VLOOKUP(J15,PUNTOS!$A$1:$B$671,2)))+IF(K15,(VLOOKUP(K15,PUNTOS!$A$1:$B$671,2)))+IF(L15,(VLOOKUP(L15,PUNTOS!$A$1:$B$671,2)))+IF(M15,(VLOOKUP(M15,PUNTOS!$A$1:$B$671,2)))+IF(N15,(VLOOKUP(N15,PUNTOS!$A$1:$B$671,2)))+IF(O15,(VLOOKUP(O15,PUNTOS!$A$1:$B$671,2)))+IF(P15,(VLOOKUP(P15,PUNTOS!$A$1:$B$671,2)))+IF(Q15,(VLOOKUP(Q15,PUNTOS!$A$1:$B$671,2)))+IF(R15,(VLOOKUP(R15,PUNTOS!$A$1:$B$671,2)))+IF(S15,(VLOOKUP(S15,PUNTOS!$A$1:$B$671,2)))+IF(T15,(VLOOKUP(T15,PUNTOS!$A$1:$B$671,2)))+IF(U15,(VLOOKUP(U15,PUNTOS!$A$1:$B$671,2)))+IF(V15,(VLOOKUP(V15,PUNTOS!$A$1:$B$671,2)))+IF(W15,(VLOOKUP(W15,PUNTOS!$A$1:$B$671,2)))+IF(X15,(VLOOKUP(X15,PUNTOS!$A$1:$B$671,2)))+IF(Y15,(VLOOKUP(Y15,PUNTOS!$A$1:$B$671,2)))+IF(Z15,(VLOOKUP(Z15,PUNTOS!$A$1:$B$671,2)))+IF(AA15,(VLOOKUP(AA15,PUNTOS!$A$1:$B$671,2)))+IF(AB15,(VLOOKUP(AB15,PUNTOS!$A$1:$B$671,2)))+AC15*250</f>
        <v>0</v>
      </c>
      <c r="AG15" s="10">
        <f>AF15*1000000+AC15*500000+AE15*10000</f>
        <v>0</v>
      </c>
      <c r="AH15" s="11">
        <f>IF(D15,(IF(AF15,(RANK(AG15,$AG$3:$AG$17)),((COUNTIF($AF$3:$AF$17,"&gt;0")+1)+(COUNTIF($AD$3:$AD$17,"=0"))/2))),"")</f>
      </c>
    </row>
    <row r="16" spans="1:34" ht="12" customHeight="1">
      <c r="A16" s="44"/>
      <c r="B16" s="70">
        <f>IF(A16,(VLOOKUP(A16,DEPORTISTA!$A$1:$G$40,2,FALSE)),"")</f>
      </c>
      <c r="C16" s="76">
        <f>IF(A16,(VLOOKUP(A16,DEPORTISTA!$A$1:$G$40,3,FALSE)),"")</f>
      </c>
      <c r="D16" s="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">
        <f>COUNTIF(E16:AB16,"&gt;0")</f>
        <v>0</v>
      </c>
      <c r="AD16" s="9">
        <f t="shared" si="1"/>
      </c>
      <c r="AE16" s="31">
        <f>MAX(E16:AB16)</f>
        <v>0</v>
      </c>
      <c r="AF16" s="10">
        <f>IF(E16,(VLOOKUP(E16,PUNTOS!$A$1:$B$671,2)))+IF(F16,(VLOOKUP(F16,PUNTOS!$A$1:$B$671,2)))+IF(G16,(VLOOKUP(G16,PUNTOS!$A$1:$B$671,2)))+IF(H16,(VLOOKUP(H16,PUNTOS!$A$1:$B$671,2)))+IF(I16,(VLOOKUP(I16,PUNTOS!$A$1:$B$671,2)))+IF(J16,(VLOOKUP(J16,PUNTOS!$A$1:$B$671,2)))+IF(K16,(VLOOKUP(K16,PUNTOS!$A$1:$B$671,2)))+IF(L16,(VLOOKUP(L16,PUNTOS!$A$1:$B$671,2)))+IF(M16,(VLOOKUP(M16,PUNTOS!$A$1:$B$671,2)))+IF(N16,(VLOOKUP(N16,PUNTOS!$A$1:$B$671,2)))+IF(O16,(VLOOKUP(O16,PUNTOS!$A$1:$B$671,2)))+IF(P16,(VLOOKUP(P16,PUNTOS!$A$1:$B$671,2)))+IF(Q16,(VLOOKUP(Q16,PUNTOS!$A$1:$B$671,2)))+IF(R16,(VLOOKUP(R16,PUNTOS!$A$1:$B$671,2)))+IF(S16,(VLOOKUP(S16,PUNTOS!$A$1:$B$671,2)))+IF(T16,(VLOOKUP(T16,PUNTOS!$A$1:$B$671,2)))+IF(U16,(VLOOKUP(U16,PUNTOS!$A$1:$B$671,2)))+IF(V16,(VLOOKUP(V16,PUNTOS!$A$1:$B$671,2)))+IF(W16,(VLOOKUP(W16,PUNTOS!$A$1:$B$671,2)))+IF(X16,(VLOOKUP(X16,PUNTOS!$A$1:$B$671,2)))+IF(Y16,(VLOOKUP(Y16,PUNTOS!$A$1:$B$671,2)))+IF(Z16,(VLOOKUP(Z16,PUNTOS!$A$1:$B$671,2)))+IF(AA16,(VLOOKUP(AA16,PUNTOS!$A$1:$B$671,2)))+IF(AB16,(VLOOKUP(AB16,PUNTOS!$A$1:$B$671,2)))+AC16*250</f>
        <v>0</v>
      </c>
      <c r="AG16" s="10">
        <f>AF16*1000000+AC16*500000+AE16*10000</f>
        <v>0</v>
      </c>
      <c r="AH16" s="11">
        <f>IF(D16,(IF(AF16,(RANK(AG16,$AG$3:$AG$17)),((COUNTIF($AF$3:$AF$17,"&gt;0")+1)+(COUNTIF($AD$3:$AD$17,"=0"))/2))),"")</f>
      </c>
    </row>
    <row r="17" spans="1:34" ht="12" customHeight="1">
      <c r="A17" s="44"/>
      <c r="B17" s="70">
        <f>IF(A17,(VLOOKUP(A17,DEPORTISTA!$A$1:$G$40,2,FALSE)),"")</f>
      </c>
      <c r="C17" s="76">
        <f>IF(A17,(VLOOKUP(A17,DEPORTISTA!$A$1:$G$40,3,FALSE)),"")</f>
      </c>
      <c r="D17" s="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">
        <f t="shared" si="0"/>
        <v>0</v>
      </c>
      <c r="AD17" s="9">
        <f t="shared" si="1"/>
      </c>
      <c r="AE17" s="31">
        <f t="shared" si="2"/>
        <v>0</v>
      </c>
      <c r="AF17" s="10">
        <f>IF(E17,(VLOOKUP(E17,PUNTOS!$A$1:$B$671,2)))+IF(F17,(VLOOKUP(F17,PUNTOS!$A$1:$B$671,2)))+IF(G17,(VLOOKUP(G17,PUNTOS!$A$1:$B$671,2)))+IF(H17,(VLOOKUP(H17,PUNTOS!$A$1:$B$671,2)))+IF(I17,(VLOOKUP(I17,PUNTOS!$A$1:$B$671,2)))+IF(J17,(VLOOKUP(J17,PUNTOS!$A$1:$B$671,2)))+IF(K17,(VLOOKUP(K17,PUNTOS!$A$1:$B$671,2)))+IF(L17,(VLOOKUP(L17,PUNTOS!$A$1:$B$671,2)))+IF(M17,(VLOOKUP(M17,PUNTOS!$A$1:$B$671,2)))+IF(N17,(VLOOKUP(N17,PUNTOS!$A$1:$B$671,2)))+IF(O17,(VLOOKUP(O17,PUNTOS!$A$1:$B$671,2)))+IF(P17,(VLOOKUP(P17,PUNTOS!$A$1:$B$671,2)))+IF(Q17,(VLOOKUP(Q17,PUNTOS!$A$1:$B$671,2)))+IF(R17,(VLOOKUP(R17,PUNTOS!$A$1:$B$671,2)))+IF(S17,(VLOOKUP(S17,PUNTOS!$A$1:$B$671,2)))+IF(T17,(VLOOKUP(T17,PUNTOS!$A$1:$B$671,2)))+IF(U17,(VLOOKUP(U17,PUNTOS!$A$1:$B$671,2)))+IF(V17,(VLOOKUP(V17,PUNTOS!$A$1:$B$671,2)))+IF(W17,(VLOOKUP(W17,PUNTOS!$A$1:$B$671,2)))+IF(X17,(VLOOKUP(X17,PUNTOS!$A$1:$B$671,2)))+IF(Y17,(VLOOKUP(Y17,PUNTOS!$A$1:$B$671,2)))+IF(Z17,(VLOOKUP(Z17,PUNTOS!$A$1:$B$671,2)))+IF(AA17,(VLOOKUP(AA17,PUNTOS!$A$1:$B$671,2)))+IF(AB17,(VLOOKUP(AB17,PUNTOS!$A$1:$B$671,2)))+AC17*250</f>
        <v>0</v>
      </c>
      <c r="AG17" s="10">
        <f t="shared" si="4"/>
        <v>0</v>
      </c>
      <c r="AH17" s="11">
        <f t="shared" si="3"/>
      </c>
    </row>
    <row r="18" spans="1:34" s="34" customFormat="1" ht="3.75" customHeight="1">
      <c r="A18" s="45"/>
      <c r="B18" s="71"/>
      <c r="C18" s="77"/>
      <c r="D18" s="3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6"/>
      <c r="AD18" s="36"/>
      <c r="AE18" s="37"/>
      <c r="AF18" s="38"/>
      <c r="AG18" s="38"/>
      <c r="AH18" s="39"/>
    </row>
    <row r="19" spans="1:34" ht="12" customHeight="1">
      <c r="A19" s="44"/>
      <c r="B19" s="70">
        <f>IF(A19,(VLOOKUP(A19,DEPORTISTA!$A$1:$G$40,2,FALSE)),"")</f>
      </c>
      <c r="C19" s="76">
        <f>IF(A19,(VLOOKUP(A19,DEPORTISTA!$A$1:$G$40,3,FALSE)),"")</f>
      </c>
      <c r="D19" s="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">
        <f aca="true" t="shared" si="5" ref="AC19:AC33">COUNTIF(E19:AB19,"&gt;0")</f>
        <v>0</v>
      </c>
      <c r="AD19" s="9">
        <f aca="true" t="shared" si="6" ref="AD19:AD33">IF(A19,AC19,"")</f>
      </c>
      <c r="AE19" s="31">
        <f aca="true" t="shared" si="7" ref="AE19:AE33">MAX(E19:AB19)</f>
        <v>0</v>
      </c>
      <c r="AF19" s="10">
        <f>IF(E19,(VLOOKUP(E19,PUNTOS!$A$1:$B$671,2)))+IF(F19,(VLOOKUP(F19,PUNTOS!$A$1:$B$671,2)))+IF(G19,(VLOOKUP(G19,PUNTOS!$A$1:$B$671,2)))+IF(H19,(VLOOKUP(H19,PUNTOS!$A$1:$B$671,2)))+IF(I19,(VLOOKUP(I19,PUNTOS!$A$1:$B$671,2)))+IF(J19,(VLOOKUP(J19,PUNTOS!$A$1:$B$671,2)))+IF(K19,(VLOOKUP(K19,PUNTOS!$A$1:$B$671,2)))+IF(L19,(VLOOKUP(L19,PUNTOS!$A$1:$B$671,2)))+IF(M19,(VLOOKUP(M19,PUNTOS!$A$1:$B$671,2)))+IF(N19,(VLOOKUP(N19,PUNTOS!$A$1:$B$671,2)))+IF(O19,(VLOOKUP(O19,PUNTOS!$A$1:$B$671,2)))+IF(P19,(VLOOKUP(P19,PUNTOS!$A$1:$B$671,2)))+IF(Q19,(VLOOKUP(Q19,PUNTOS!$A$1:$B$671,2)))+IF(R19,(VLOOKUP(R19,PUNTOS!$A$1:$B$671,2)))+IF(S19,(VLOOKUP(S19,PUNTOS!$A$1:$B$671,2)))+IF(T19,(VLOOKUP(T19,PUNTOS!$A$1:$B$671,2)))+IF(U19,(VLOOKUP(U19,PUNTOS!$A$1:$B$671,2)))+IF(V19,(VLOOKUP(V19,PUNTOS!$A$1:$B$671,2)))+IF(W19,(VLOOKUP(W19,PUNTOS!$A$1:$B$671,2)))+IF(X19,(VLOOKUP(X19,PUNTOS!$A$1:$B$671,2)))+IF(Y19,(VLOOKUP(Y19,PUNTOS!$A$1:$B$671,2)))+IF(Z19,(VLOOKUP(Z19,PUNTOS!$A$1:$B$671,2)))+IF(AA19,(VLOOKUP(AA19,PUNTOS!$A$1:$B$671,2)))+IF(AB19,(VLOOKUP(AB19,PUNTOS!$A$1:$B$671,2)))+AC19*250</f>
        <v>0</v>
      </c>
      <c r="AG19" s="10">
        <f t="shared" si="4"/>
        <v>0</v>
      </c>
      <c r="AH19" s="11">
        <f aca="true" t="shared" si="8" ref="AH19:AH33">IF(D19,(IF(AF19,(RANK(AG19,$AG$19:$AG$33)),((COUNTIF($AF$19:$AF$33,"&gt;0")+1)+(COUNTIF($AD$19:$AD$33,"=0"))/2))),"")</f>
      </c>
    </row>
    <row r="20" spans="1:34" ht="12" customHeight="1">
      <c r="A20" s="44"/>
      <c r="B20" s="70">
        <f>IF(A20,(VLOOKUP(A20,DEPORTISTA!$A$1:$G$40,2,FALSE)),"")</f>
      </c>
      <c r="C20" s="76">
        <f>IF(A20,(VLOOKUP(A20,DEPORTISTA!$A$1:$G$40,3,FALSE)),"")</f>
      </c>
      <c r="D20" s="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9">
        <f t="shared" si="5"/>
        <v>0</v>
      </c>
      <c r="AD20" s="9">
        <f t="shared" si="6"/>
      </c>
      <c r="AE20" s="31">
        <f t="shared" si="7"/>
        <v>0</v>
      </c>
      <c r="AF20" s="10">
        <f>IF(E20,(VLOOKUP(E20,PUNTOS!$A$1:$B$671,2)))+IF(F20,(VLOOKUP(F20,PUNTOS!$A$1:$B$671,2)))+IF(G20,(VLOOKUP(G20,PUNTOS!$A$1:$B$671,2)))+IF(H20,(VLOOKUP(H20,PUNTOS!$A$1:$B$671,2)))+IF(I20,(VLOOKUP(I20,PUNTOS!$A$1:$B$671,2)))+IF(J20,(VLOOKUP(J20,PUNTOS!$A$1:$B$671,2)))+IF(K20,(VLOOKUP(K20,PUNTOS!$A$1:$B$671,2)))+IF(L20,(VLOOKUP(L20,PUNTOS!$A$1:$B$671,2)))+IF(M20,(VLOOKUP(M20,PUNTOS!$A$1:$B$671,2)))+IF(N20,(VLOOKUP(N20,PUNTOS!$A$1:$B$671,2)))+IF(O20,(VLOOKUP(O20,PUNTOS!$A$1:$B$671,2)))+IF(P20,(VLOOKUP(P20,PUNTOS!$A$1:$B$671,2)))+IF(Q20,(VLOOKUP(Q20,PUNTOS!$A$1:$B$671,2)))+IF(R20,(VLOOKUP(R20,PUNTOS!$A$1:$B$671,2)))+IF(S20,(VLOOKUP(S20,PUNTOS!$A$1:$B$671,2)))+IF(T20,(VLOOKUP(T20,PUNTOS!$A$1:$B$671,2)))+IF(U20,(VLOOKUP(U20,PUNTOS!$A$1:$B$671,2)))+IF(V20,(VLOOKUP(V20,PUNTOS!$A$1:$B$671,2)))+IF(W20,(VLOOKUP(W20,PUNTOS!$A$1:$B$671,2)))+IF(X20,(VLOOKUP(X20,PUNTOS!$A$1:$B$671,2)))+IF(Y20,(VLOOKUP(Y20,PUNTOS!$A$1:$B$671,2)))+IF(Z20,(VLOOKUP(Z20,PUNTOS!$A$1:$B$671,2)))+IF(AA20,(VLOOKUP(AA20,PUNTOS!$A$1:$B$671,2)))+IF(AB20,(VLOOKUP(AB20,PUNTOS!$A$1:$B$671,2)))+AC20*250</f>
        <v>0</v>
      </c>
      <c r="AG20" s="10">
        <f t="shared" si="4"/>
        <v>0</v>
      </c>
      <c r="AH20" s="11">
        <f t="shared" si="8"/>
      </c>
    </row>
    <row r="21" spans="1:34" ht="12" customHeight="1">
      <c r="A21" s="44"/>
      <c r="B21" s="70">
        <f>IF(A21,(VLOOKUP(A21,DEPORTISTA!$A$1:$G$40,2,FALSE)),"")</f>
      </c>
      <c r="C21" s="76">
        <f>IF(A21,(VLOOKUP(A21,DEPORTISTA!$A$1:$G$40,3,FALSE)),"")</f>
      </c>
      <c r="D21" s="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9">
        <f t="shared" si="5"/>
        <v>0</v>
      </c>
      <c r="AD21" s="9">
        <f t="shared" si="6"/>
      </c>
      <c r="AE21" s="31">
        <f t="shared" si="7"/>
        <v>0</v>
      </c>
      <c r="AF21" s="10">
        <f>IF(E21,(VLOOKUP(E21,PUNTOS!$A$1:$B$671,2)))+IF(F21,(VLOOKUP(F21,PUNTOS!$A$1:$B$671,2)))+IF(G21,(VLOOKUP(G21,PUNTOS!$A$1:$B$671,2)))+IF(H21,(VLOOKUP(H21,PUNTOS!$A$1:$B$671,2)))+IF(I21,(VLOOKUP(I21,PUNTOS!$A$1:$B$671,2)))+IF(J21,(VLOOKUP(J21,PUNTOS!$A$1:$B$671,2)))+IF(K21,(VLOOKUP(K21,PUNTOS!$A$1:$B$671,2)))+IF(L21,(VLOOKUP(L21,PUNTOS!$A$1:$B$671,2)))+IF(M21,(VLOOKUP(M21,PUNTOS!$A$1:$B$671,2)))+IF(N21,(VLOOKUP(N21,PUNTOS!$A$1:$B$671,2)))+IF(O21,(VLOOKUP(O21,PUNTOS!$A$1:$B$671,2)))+IF(P21,(VLOOKUP(P21,PUNTOS!$A$1:$B$671,2)))+IF(Q21,(VLOOKUP(Q21,PUNTOS!$A$1:$B$671,2)))+IF(R21,(VLOOKUP(R21,PUNTOS!$A$1:$B$671,2)))+IF(S21,(VLOOKUP(S21,PUNTOS!$A$1:$B$671,2)))+IF(T21,(VLOOKUP(T21,PUNTOS!$A$1:$B$671,2)))+IF(U21,(VLOOKUP(U21,PUNTOS!$A$1:$B$671,2)))+IF(V21,(VLOOKUP(V21,PUNTOS!$A$1:$B$671,2)))+IF(W21,(VLOOKUP(W21,PUNTOS!$A$1:$B$671,2)))+IF(X21,(VLOOKUP(X21,PUNTOS!$A$1:$B$671,2)))+IF(Y21,(VLOOKUP(Y21,PUNTOS!$A$1:$B$671,2)))+IF(Z21,(VLOOKUP(Z21,PUNTOS!$A$1:$B$671,2)))+IF(AA21,(VLOOKUP(AA21,PUNTOS!$A$1:$B$671,2)))+IF(AB21,(VLOOKUP(AB21,PUNTOS!$A$1:$B$671,2)))+AC21*250</f>
        <v>0</v>
      </c>
      <c r="AG21" s="10">
        <f t="shared" si="4"/>
        <v>0</v>
      </c>
      <c r="AH21" s="11">
        <f t="shared" si="8"/>
      </c>
    </row>
    <row r="22" spans="1:34" ht="12" customHeight="1">
      <c r="A22" s="44"/>
      <c r="B22" s="70">
        <f>IF(A22,(VLOOKUP(A22,DEPORTISTA!$A$1:$G$40,2,FALSE)),"")</f>
      </c>
      <c r="C22" s="76">
        <f>IF(A22,(VLOOKUP(A22,DEPORTISTA!$A$1:$G$40,3,FALSE)),"")</f>
      </c>
      <c r="D22" s="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9">
        <f t="shared" si="5"/>
        <v>0</v>
      </c>
      <c r="AD22" s="9">
        <f t="shared" si="6"/>
      </c>
      <c r="AE22" s="31">
        <f t="shared" si="7"/>
        <v>0</v>
      </c>
      <c r="AF22" s="10">
        <f>IF(E22,(VLOOKUP(E22,PUNTOS!$A$1:$B$671,2)))+IF(F22,(VLOOKUP(F22,PUNTOS!$A$1:$B$671,2)))+IF(G22,(VLOOKUP(G22,PUNTOS!$A$1:$B$671,2)))+IF(H22,(VLOOKUP(H22,PUNTOS!$A$1:$B$671,2)))+IF(I22,(VLOOKUP(I22,PUNTOS!$A$1:$B$671,2)))+IF(J22,(VLOOKUP(J22,PUNTOS!$A$1:$B$671,2)))+IF(K22,(VLOOKUP(K22,PUNTOS!$A$1:$B$671,2)))+IF(L22,(VLOOKUP(L22,PUNTOS!$A$1:$B$671,2)))+IF(M22,(VLOOKUP(M22,PUNTOS!$A$1:$B$671,2)))+IF(N22,(VLOOKUP(N22,PUNTOS!$A$1:$B$671,2)))+IF(O22,(VLOOKUP(O22,PUNTOS!$A$1:$B$671,2)))+IF(P22,(VLOOKUP(P22,PUNTOS!$A$1:$B$671,2)))+IF(Q22,(VLOOKUP(Q22,PUNTOS!$A$1:$B$671,2)))+IF(R22,(VLOOKUP(R22,PUNTOS!$A$1:$B$671,2)))+IF(S22,(VLOOKUP(S22,PUNTOS!$A$1:$B$671,2)))+IF(T22,(VLOOKUP(T22,PUNTOS!$A$1:$B$671,2)))+IF(U22,(VLOOKUP(U22,PUNTOS!$A$1:$B$671,2)))+IF(V22,(VLOOKUP(V22,PUNTOS!$A$1:$B$671,2)))+IF(W22,(VLOOKUP(W22,PUNTOS!$A$1:$B$671,2)))+IF(X22,(VLOOKUP(X22,PUNTOS!$A$1:$B$671,2)))+IF(Y22,(VLOOKUP(Y22,PUNTOS!$A$1:$B$671,2)))+IF(Z22,(VLOOKUP(Z22,PUNTOS!$A$1:$B$671,2)))+IF(AA22,(VLOOKUP(AA22,PUNTOS!$A$1:$B$671,2)))+IF(AB22,(VLOOKUP(AB22,PUNTOS!$A$1:$B$671,2)))+AC22*250</f>
        <v>0</v>
      </c>
      <c r="AG22" s="10">
        <f t="shared" si="4"/>
        <v>0</v>
      </c>
      <c r="AH22" s="11">
        <f t="shared" si="8"/>
      </c>
    </row>
    <row r="23" spans="1:34" ht="12" customHeight="1">
      <c r="A23" s="44"/>
      <c r="B23" s="70">
        <f>IF(A23,(VLOOKUP(A23,DEPORTISTA!$A$1:$G$40,2,FALSE)),"")</f>
      </c>
      <c r="C23" s="76">
        <f>IF(A23,(VLOOKUP(A23,DEPORTISTA!$A$1:$G$40,3,FALSE)),"")</f>
      </c>
      <c r="D23" s="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9">
        <f t="shared" si="5"/>
        <v>0</v>
      </c>
      <c r="AD23" s="9">
        <f t="shared" si="6"/>
      </c>
      <c r="AE23" s="31">
        <f t="shared" si="7"/>
        <v>0</v>
      </c>
      <c r="AF23" s="10">
        <f>IF(E23,(VLOOKUP(E23,PUNTOS!$A$1:$B$671,2)))+IF(F23,(VLOOKUP(F23,PUNTOS!$A$1:$B$671,2)))+IF(G23,(VLOOKUP(G23,PUNTOS!$A$1:$B$671,2)))+IF(H23,(VLOOKUP(H23,PUNTOS!$A$1:$B$671,2)))+IF(I23,(VLOOKUP(I23,PUNTOS!$A$1:$B$671,2)))+IF(J23,(VLOOKUP(J23,PUNTOS!$A$1:$B$671,2)))+IF(K23,(VLOOKUP(K23,PUNTOS!$A$1:$B$671,2)))+IF(L23,(VLOOKUP(L23,PUNTOS!$A$1:$B$671,2)))+IF(M23,(VLOOKUP(M23,PUNTOS!$A$1:$B$671,2)))+IF(N23,(VLOOKUP(N23,PUNTOS!$A$1:$B$671,2)))+IF(O23,(VLOOKUP(O23,PUNTOS!$A$1:$B$671,2)))+IF(P23,(VLOOKUP(P23,PUNTOS!$A$1:$B$671,2)))+IF(Q23,(VLOOKUP(Q23,PUNTOS!$A$1:$B$671,2)))+IF(R23,(VLOOKUP(R23,PUNTOS!$A$1:$B$671,2)))+IF(S23,(VLOOKUP(S23,PUNTOS!$A$1:$B$671,2)))+IF(T23,(VLOOKUP(T23,PUNTOS!$A$1:$B$671,2)))+IF(U23,(VLOOKUP(U23,PUNTOS!$A$1:$B$671,2)))+IF(V23,(VLOOKUP(V23,PUNTOS!$A$1:$B$671,2)))+IF(W23,(VLOOKUP(W23,PUNTOS!$A$1:$B$671,2)))+IF(X23,(VLOOKUP(X23,PUNTOS!$A$1:$B$671,2)))+IF(Y23,(VLOOKUP(Y23,PUNTOS!$A$1:$B$671,2)))+IF(Z23,(VLOOKUP(Z23,PUNTOS!$A$1:$B$671,2)))+IF(AA23,(VLOOKUP(AA23,PUNTOS!$A$1:$B$671,2)))+IF(AB23,(VLOOKUP(AB23,PUNTOS!$A$1:$B$671,2)))+AC23*250</f>
        <v>0</v>
      </c>
      <c r="AG23" s="10">
        <f t="shared" si="4"/>
        <v>0</v>
      </c>
      <c r="AH23" s="11">
        <f t="shared" si="8"/>
      </c>
    </row>
    <row r="24" spans="1:34" ht="12" customHeight="1">
      <c r="A24" s="44"/>
      <c r="B24" s="70">
        <f>IF(A24,(VLOOKUP(A24,DEPORTISTA!$A$1:$G$40,2,FALSE)),"")</f>
      </c>
      <c r="C24" s="76">
        <f>IF(A24,(VLOOKUP(A24,DEPORTISTA!$A$1:$G$40,3,FALSE)),"")</f>
      </c>
      <c r="D24" s="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9">
        <f t="shared" si="5"/>
        <v>0</v>
      </c>
      <c r="AD24" s="9">
        <f t="shared" si="6"/>
      </c>
      <c r="AE24" s="31">
        <f t="shared" si="7"/>
        <v>0</v>
      </c>
      <c r="AF24" s="10">
        <f>IF(E24,(VLOOKUP(E24,PUNTOS!$A$1:$B$671,2)))+IF(F24,(VLOOKUP(F24,PUNTOS!$A$1:$B$671,2)))+IF(G24,(VLOOKUP(G24,PUNTOS!$A$1:$B$671,2)))+IF(H24,(VLOOKUP(H24,PUNTOS!$A$1:$B$671,2)))+IF(I24,(VLOOKUP(I24,PUNTOS!$A$1:$B$671,2)))+IF(J24,(VLOOKUP(J24,PUNTOS!$A$1:$B$671,2)))+IF(K24,(VLOOKUP(K24,PUNTOS!$A$1:$B$671,2)))+IF(L24,(VLOOKUP(L24,PUNTOS!$A$1:$B$671,2)))+IF(M24,(VLOOKUP(M24,PUNTOS!$A$1:$B$671,2)))+IF(N24,(VLOOKUP(N24,PUNTOS!$A$1:$B$671,2)))+IF(O24,(VLOOKUP(O24,PUNTOS!$A$1:$B$671,2)))+IF(P24,(VLOOKUP(P24,PUNTOS!$A$1:$B$671,2)))+IF(Q24,(VLOOKUP(Q24,PUNTOS!$A$1:$B$671,2)))+IF(R24,(VLOOKUP(R24,PUNTOS!$A$1:$B$671,2)))+IF(S24,(VLOOKUP(S24,PUNTOS!$A$1:$B$671,2)))+IF(T24,(VLOOKUP(T24,PUNTOS!$A$1:$B$671,2)))+IF(U24,(VLOOKUP(U24,PUNTOS!$A$1:$B$671,2)))+IF(V24,(VLOOKUP(V24,PUNTOS!$A$1:$B$671,2)))+IF(W24,(VLOOKUP(W24,PUNTOS!$A$1:$B$671,2)))+IF(X24,(VLOOKUP(X24,PUNTOS!$A$1:$B$671,2)))+IF(Y24,(VLOOKUP(Y24,PUNTOS!$A$1:$B$671,2)))+IF(Z24,(VLOOKUP(Z24,PUNTOS!$A$1:$B$671,2)))+IF(AA24,(VLOOKUP(AA24,PUNTOS!$A$1:$B$671,2)))+IF(AB24,(VLOOKUP(AB24,PUNTOS!$A$1:$B$671,2)))+AC24*250</f>
        <v>0</v>
      </c>
      <c r="AG24" s="10">
        <f t="shared" si="4"/>
        <v>0</v>
      </c>
      <c r="AH24" s="11">
        <f t="shared" si="8"/>
      </c>
    </row>
    <row r="25" spans="1:34" ht="12" customHeight="1">
      <c r="A25" s="44"/>
      <c r="B25" s="70">
        <f>IF(A25,(VLOOKUP(A25,DEPORTISTA!$A$1:$G$40,2,FALSE)),"")</f>
      </c>
      <c r="C25" s="76">
        <f>IF(A25,(VLOOKUP(A25,DEPORTISTA!$A$1:$G$40,3,FALSE)),"")</f>
      </c>
      <c r="D25" s="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9">
        <f t="shared" si="5"/>
        <v>0</v>
      </c>
      <c r="AD25" s="9">
        <f t="shared" si="6"/>
      </c>
      <c r="AE25" s="31">
        <f t="shared" si="7"/>
        <v>0</v>
      </c>
      <c r="AF25" s="10">
        <f>IF(E25,(VLOOKUP(E25,PUNTOS!$A$1:$B$671,2)))+IF(F25,(VLOOKUP(F25,PUNTOS!$A$1:$B$671,2)))+IF(G25,(VLOOKUP(G25,PUNTOS!$A$1:$B$671,2)))+IF(H25,(VLOOKUP(H25,PUNTOS!$A$1:$B$671,2)))+IF(I25,(VLOOKUP(I25,PUNTOS!$A$1:$B$671,2)))+IF(J25,(VLOOKUP(J25,PUNTOS!$A$1:$B$671,2)))+IF(K25,(VLOOKUP(K25,PUNTOS!$A$1:$B$671,2)))+IF(L25,(VLOOKUP(L25,PUNTOS!$A$1:$B$671,2)))+IF(M25,(VLOOKUP(M25,PUNTOS!$A$1:$B$671,2)))+IF(N25,(VLOOKUP(N25,PUNTOS!$A$1:$B$671,2)))+IF(O25,(VLOOKUP(O25,PUNTOS!$A$1:$B$671,2)))+IF(P25,(VLOOKUP(P25,PUNTOS!$A$1:$B$671,2)))+IF(Q25,(VLOOKUP(Q25,PUNTOS!$A$1:$B$671,2)))+IF(R25,(VLOOKUP(R25,PUNTOS!$A$1:$B$671,2)))+IF(S25,(VLOOKUP(S25,PUNTOS!$A$1:$B$671,2)))+IF(T25,(VLOOKUP(T25,PUNTOS!$A$1:$B$671,2)))+IF(U25,(VLOOKUP(U25,PUNTOS!$A$1:$B$671,2)))+IF(V25,(VLOOKUP(V25,PUNTOS!$A$1:$B$671,2)))+IF(W25,(VLOOKUP(W25,PUNTOS!$A$1:$B$671,2)))+IF(X25,(VLOOKUP(X25,PUNTOS!$A$1:$B$671,2)))+IF(Y25,(VLOOKUP(Y25,PUNTOS!$A$1:$B$671,2)))+IF(Z25,(VLOOKUP(Z25,PUNTOS!$A$1:$B$671,2)))+IF(AA25,(VLOOKUP(AA25,PUNTOS!$A$1:$B$671,2)))+IF(AB25,(VLOOKUP(AB25,PUNTOS!$A$1:$B$671,2)))+AC25*250</f>
        <v>0</v>
      </c>
      <c r="AG25" s="10">
        <f t="shared" si="4"/>
        <v>0</v>
      </c>
      <c r="AH25" s="11">
        <f t="shared" si="8"/>
      </c>
    </row>
    <row r="26" spans="1:34" ht="12" customHeight="1">
      <c r="A26" s="44"/>
      <c r="B26" s="70">
        <f>IF(A26,(VLOOKUP(A26,DEPORTISTA!$A$1:$G$40,2,FALSE)),"")</f>
      </c>
      <c r="C26" s="76">
        <f>IF(A26,(VLOOKUP(A26,DEPORTISTA!$A$1:$G$40,3,FALSE)),"")</f>
      </c>
      <c r="D26" s="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9">
        <f t="shared" si="5"/>
        <v>0</v>
      </c>
      <c r="AD26" s="9">
        <f t="shared" si="6"/>
      </c>
      <c r="AE26" s="31">
        <f t="shared" si="7"/>
        <v>0</v>
      </c>
      <c r="AF26" s="10">
        <f>IF(E26,(VLOOKUP(E26,PUNTOS!$A$1:$B$671,2)))+IF(F26,(VLOOKUP(F26,PUNTOS!$A$1:$B$671,2)))+IF(G26,(VLOOKUP(G26,PUNTOS!$A$1:$B$671,2)))+IF(H26,(VLOOKUP(H26,PUNTOS!$A$1:$B$671,2)))+IF(I26,(VLOOKUP(I26,PUNTOS!$A$1:$B$671,2)))+IF(J26,(VLOOKUP(J26,PUNTOS!$A$1:$B$671,2)))+IF(K26,(VLOOKUP(K26,PUNTOS!$A$1:$B$671,2)))+IF(L26,(VLOOKUP(L26,PUNTOS!$A$1:$B$671,2)))+IF(M26,(VLOOKUP(M26,PUNTOS!$A$1:$B$671,2)))+IF(N26,(VLOOKUP(N26,PUNTOS!$A$1:$B$671,2)))+IF(O26,(VLOOKUP(O26,PUNTOS!$A$1:$B$671,2)))+IF(P26,(VLOOKUP(P26,PUNTOS!$A$1:$B$671,2)))+IF(Q26,(VLOOKUP(Q26,PUNTOS!$A$1:$B$671,2)))+IF(R26,(VLOOKUP(R26,PUNTOS!$A$1:$B$671,2)))+IF(S26,(VLOOKUP(S26,PUNTOS!$A$1:$B$671,2)))+IF(T26,(VLOOKUP(T26,PUNTOS!$A$1:$B$671,2)))+IF(U26,(VLOOKUP(U26,PUNTOS!$A$1:$B$671,2)))+IF(V26,(VLOOKUP(V26,PUNTOS!$A$1:$B$671,2)))+IF(W26,(VLOOKUP(W26,PUNTOS!$A$1:$B$671,2)))+IF(X26,(VLOOKUP(X26,PUNTOS!$A$1:$B$671,2)))+IF(Y26,(VLOOKUP(Y26,PUNTOS!$A$1:$B$671,2)))+IF(Z26,(VLOOKUP(Z26,PUNTOS!$A$1:$B$671,2)))+IF(AA26,(VLOOKUP(AA26,PUNTOS!$A$1:$B$671,2)))+IF(AB26,(VLOOKUP(AB26,PUNTOS!$A$1:$B$671,2)))+AC26*250</f>
        <v>0</v>
      </c>
      <c r="AG26" s="10">
        <f t="shared" si="4"/>
        <v>0</v>
      </c>
      <c r="AH26" s="11">
        <f t="shared" si="8"/>
      </c>
    </row>
    <row r="27" spans="1:34" ht="12" customHeight="1">
      <c r="A27" s="44"/>
      <c r="B27" s="70">
        <f>IF(A27,(VLOOKUP(A27,DEPORTISTA!$A$1:$G$40,2,FALSE)),"")</f>
      </c>
      <c r="C27" s="76">
        <f>IF(A27,(VLOOKUP(A27,DEPORTISTA!$A$1:$G$40,3,FALSE)),"")</f>
      </c>
      <c r="D27" s="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">
        <f t="shared" si="5"/>
        <v>0</v>
      </c>
      <c r="AD27" s="9">
        <f t="shared" si="6"/>
      </c>
      <c r="AE27" s="31">
        <f t="shared" si="7"/>
        <v>0</v>
      </c>
      <c r="AF27" s="10">
        <f>IF(E27,(VLOOKUP(E27,PUNTOS!$A$1:$B$671,2)))+IF(F27,(VLOOKUP(F27,PUNTOS!$A$1:$B$671,2)))+IF(G27,(VLOOKUP(G27,PUNTOS!$A$1:$B$671,2)))+IF(H27,(VLOOKUP(H27,PUNTOS!$A$1:$B$671,2)))+IF(I27,(VLOOKUP(I27,PUNTOS!$A$1:$B$671,2)))+IF(J27,(VLOOKUP(J27,PUNTOS!$A$1:$B$671,2)))+IF(K27,(VLOOKUP(K27,PUNTOS!$A$1:$B$671,2)))+IF(L27,(VLOOKUP(L27,PUNTOS!$A$1:$B$671,2)))+IF(M27,(VLOOKUP(M27,PUNTOS!$A$1:$B$671,2)))+IF(N27,(VLOOKUP(N27,PUNTOS!$A$1:$B$671,2)))+IF(O27,(VLOOKUP(O27,PUNTOS!$A$1:$B$671,2)))+IF(P27,(VLOOKUP(P27,PUNTOS!$A$1:$B$671,2)))+IF(Q27,(VLOOKUP(Q27,PUNTOS!$A$1:$B$671,2)))+IF(R27,(VLOOKUP(R27,PUNTOS!$A$1:$B$671,2)))+IF(S27,(VLOOKUP(S27,PUNTOS!$A$1:$B$671,2)))+IF(T27,(VLOOKUP(T27,PUNTOS!$A$1:$B$671,2)))+IF(U27,(VLOOKUP(U27,PUNTOS!$A$1:$B$671,2)))+IF(V27,(VLOOKUP(V27,PUNTOS!$A$1:$B$671,2)))+IF(W27,(VLOOKUP(W27,PUNTOS!$A$1:$B$671,2)))+IF(X27,(VLOOKUP(X27,PUNTOS!$A$1:$B$671,2)))+IF(Y27,(VLOOKUP(Y27,PUNTOS!$A$1:$B$671,2)))+IF(Z27,(VLOOKUP(Z27,PUNTOS!$A$1:$B$671,2)))+IF(AA27,(VLOOKUP(AA27,PUNTOS!$A$1:$B$671,2)))+IF(AB27,(VLOOKUP(AB27,PUNTOS!$A$1:$B$671,2)))+AC27*250</f>
        <v>0</v>
      </c>
      <c r="AG27" s="10">
        <f t="shared" si="4"/>
        <v>0</v>
      </c>
      <c r="AH27" s="11">
        <f t="shared" si="8"/>
      </c>
    </row>
    <row r="28" spans="1:34" ht="12" customHeight="1">
      <c r="A28" s="44"/>
      <c r="B28" s="70">
        <f>IF(A28,(VLOOKUP(A28,DEPORTISTA!$A$1:$G$40,2,FALSE)),"")</f>
      </c>
      <c r="C28" s="76">
        <f>IF(A28,(VLOOKUP(A28,DEPORTISTA!$A$1:$G$40,3,FALSE)),"")</f>
      </c>
      <c r="D28" s="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9">
        <f>COUNTIF(E28:AB28,"&gt;0")</f>
        <v>0</v>
      </c>
      <c r="AD28" s="9">
        <f t="shared" si="6"/>
      </c>
      <c r="AE28" s="31">
        <f>MAX(E28:AB28)</f>
        <v>0</v>
      </c>
      <c r="AF28" s="10">
        <f>IF(E28,(VLOOKUP(E28,PUNTOS!$A$1:$B$671,2)))+IF(F28,(VLOOKUP(F28,PUNTOS!$A$1:$B$671,2)))+IF(G28,(VLOOKUP(G28,PUNTOS!$A$1:$B$671,2)))+IF(H28,(VLOOKUP(H28,PUNTOS!$A$1:$B$671,2)))+IF(I28,(VLOOKUP(I28,PUNTOS!$A$1:$B$671,2)))+IF(J28,(VLOOKUP(J28,PUNTOS!$A$1:$B$671,2)))+IF(K28,(VLOOKUP(K28,PUNTOS!$A$1:$B$671,2)))+IF(L28,(VLOOKUP(L28,PUNTOS!$A$1:$B$671,2)))+IF(M28,(VLOOKUP(M28,PUNTOS!$A$1:$B$671,2)))+IF(N28,(VLOOKUP(N28,PUNTOS!$A$1:$B$671,2)))+IF(O28,(VLOOKUP(O28,PUNTOS!$A$1:$B$671,2)))+IF(P28,(VLOOKUP(P28,PUNTOS!$A$1:$B$671,2)))+IF(Q28,(VLOOKUP(Q28,PUNTOS!$A$1:$B$671,2)))+IF(R28,(VLOOKUP(R28,PUNTOS!$A$1:$B$671,2)))+IF(S28,(VLOOKUP(S28,PUNTOS!$A$1:$B$671,2)))+IF(T28,(VLOOKUP(T28,PUNTOS!$A$1:$B$671,2)))+IF(U28,(VLOOKUP(U28,PUNTOS!$A$1:$B$671,2)))+IF(V28,(VLOOKUP(V28,PUNTOS!$A$1:$B$671,2)))+IF(W28,(VLOOKUP(W28,PUNTOS!$A$1:$B$671,2)))+IF(X28,(VLOOKUP(X28,PUNTOS!$A$1:$B$671,2)))+IF(Y28,(VLOOKUP(Y28,PUNTOS!$A$1:$B$671,2)))+IF(Z28,(VLOOKUP(Z28,PUNTOS!$A$1:$B$671,2)))+IF(AA28,(VLOOKUP(AA28,PUNTOS!$A$1:$B$671,2)))+IF(AB28,(VLOOKUP(AB28,PUNTOS!$A$1:$B$671,2)))+AC28*250</f>
        <v>0</v>
      </c>
      <c r="AG28" s="10">
        <f>AF28*1000000+AC28*500000+AE28*10000</f>
        <v>0</v>
      </c>
      <c r="AH28" s="11">
        <f>IF(D28,(IF(AF28,(RANK(AG28,$AG$19:$AG$33)),((COUNTIF($AF$19:$AF$33,"&gt;0")+1)+(COUNTIF($AD$19:$AD$33,"=0"))/2))),"")</f>
      </c>
    </row>
    <row r="29" spans="1:34" ht="12" customHeight="1">
      <c r="A29" s="44"/>
      <c r="B29" s="70">
        <f>IF(A29,(VLOOKUP(A29,DEPORTISTA!$A$1:$G$40,2,FALSE)),"")</f>
      </c>
      <c r="C29" s="76">
        <f>IF(A29,(VLOOKUP(A29,DEPORTISTA!$A$1:$G$40,3,FALSE)),"")</f>
      </c>
      <c r="D29" s="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9">
        <f>COUNTIF(E29:AB29,"&gt;0")</f>
        <v>0</v>
      </c>
      <c r="AD29" s="9">
        <f t="shared" si="6"/>
      </c>
      <c r="AE29" s="31">
        <f>MAX(E29:AB29)</f>
        <v>0</v>
      </c>
      <c r="AF29" s="10">
        <f>IF(E29,(VLOOKUP(E29,PUNTOS!$A$1:$B$671,2)))+IF(F29,(VLOOKUP(F29,PUNTOS!$A$1:$B$671,2)))+IF(G29,(VLOOKUP(G29,PUNTOS!$A$1:$B$671,2)))+IF(H29,(VLOOKUP(H29,PUNTOS!$A$1:$B$671,2)))+IF(I29,(VLOOKUP(I29,PUNTOS!$A$1:$B$671,2)))+IF(J29,(VLOOKUP(J29,PUNTOS!$A$1:$B$671,2)))+IF(K29,(VLOOKUP(K29,PUNTOS!$A$1:$B$671,2)))+IF(L29,(VLOOKUP(L29,PUNTOS!$A$1:$B$671,2)))+IF(M29,(VLOOKUP(M29,PUNTOS!$A$1:$B$671,2)))+IF(N29,(VLOOKUP(N29,PUNTOS!$A$1:$B$671,2)))+IF(O29,(VLOOKUP(O29,PUNTOS!$A$1:$B$671,2)))+IF(P29,(VLOOKUP(P29,PUNTOS!$A$1:$B$671,2)))+IF(Q29,(VLOOKUP(Q29,PUNTOS!$A$1:$B$671,2)))+IF(R29,(VLOOKUP(R29,PUNTOS!$A$1:$B$671,2)))+IF(S29,(VLOOKUP(S29,PUNTOS!$A$1:$B$671,2)))+IF(T29,(VLOOKUP(T29,PUNTOS!$A$1:$B$671,2)))+IF(U29,(VLOOKUP(U29,PUNTOS!$A$1:$B$671,2)))+IF(V29,(VLOOKUP(V29,PUNTOS!$A$1:$B$671,2)))+IF(W29,(VLOOKUP(W29,PUNTOS!$A$1:$B$671,2)))+IF(X29,(VLOOKUP(X29,PUNTOS!$A$1:$B$671,2)))+IF(Y29,(VLOOKUP(Y29,PUNTOS!$A$1:$B$671,2)))+IF(Z29,(VLOOKUP(Z29,PUNTOS!$A$1:$B$671,2)))+IF(AA29,(VLOOKUP(AA29,PUNTOS!$A$1:$B$671,2)))+IF(AB29,(VLOOKUP(AB29,PUNTOS!$A$1:$B$671,2)))+AC29*250</f>
        <v>0</v>
      </c>
      <c r="AG29" s="10">
        <f>AF29*1000000+AC29*500000+AE29*10000</f>
        <v>0</v>
      </c>
      <c r="AH29" s="11">
        <f>IF(D29,(IF(AF29,(RANK(AG29,$AG$19:$AG$33)),((COUNTIF($AF$19:$AF$33,"&gt;0")+1)+(COUNTIF($AD$19:$AD$33,"=0"))/2))),"")</f>
      </c>
    </row>
    <row r="30" spans="1:34" ht="12" customHeight="1">
      <c r="A30" s="44"/>
      <c r="B30" s="70">
        <f>IF(A30,(VLOOKUP(A30,DEPORTISTA!$A$1:$G$40,2,FALSE)),"")</f>
      </c>
      <c r="C30" s="76">
        <f>IF(A30,(VLOOKUP(A30,DEPORTISTA!$A$1:$G$40,3,FALSE)),"")</f>
      </c>
      <c r="D30" s="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9">
        <f>COUNTIF(E30:AB30,"&gt;0")</f>
        <v>0</v>
      </c>
      <c r="AD30" s="9">
        <f t="shared" si="6"/>
      </c>
      <c r="AE30" s="31">
        <f>MAX(E30:AB30)</f>
        <v>0</v>
      </c>
      <c r="AF30" s="10">
        <f>IF(E30,(VLOOKUP(E30,PUNTOS!$A$1:$B$671,2)))+IF(F30,(VLOOKUP(F30,PUNTOS!$A$1:$B$671,2)))+IF(G30,(VLOOKUP(G30,PUNTOS!$A$1:$B$671,2)))+IF(H30,(VLOOKUP(H30,PUNTOS!$A$1:$B$671,2)))+IF(I30,(VLOOKUP(I30,PUNTOS!$A$1:$B$671,2)))+IF(J30,(VLOOKUP(J30,PUNTOS!$A$1:$B$671,2)))+IF(K30,(VLOOKUP(K30,PUNTOS!$A$1:$B$671,2)))+IF(L30,(VLOOKUP(L30,PUNTOS!$A$1:$B$671,2)))+IF(M30,(VLOOKUP(M30,PUNTOS!$A$1:$B$671,2)))+IF(N30,(VLOOKUP(N30,PUNTOS!$A$1:$B$671,2)))+IF(O30,(VLOOKUP(O30,PUNTOS!$A$1:$B$671,2)))+IF(P30,(VLOOKUP(P30,PUNTOS!$A$1:$B$671,2)))+IF(Q30,(VLOOKUP(Q30,PUNTOS!$A$1:$B$671,2)))+IF(R30,(VLOOKUP(R30,PUNTOS!$A$1:$B$671,2)))+IF(S30,(VLOOKUP(S30,PUNTOS!$A$1:$B$671,2)))+IF(T30,(VLOOKUP(T30,PUNTOS!$A$1:$B$671,2)))+IF(U30,(VLOOKUP(U30,PUNTOS!$A$1:$B$671,2)))+IF(V30,(VLOOKUP(V30,PUNTOS!$A$1:$B$671,2)))+IF(W30,(VLOOKUP(W30,PUNTOS!$A$1:$B$671,2)))+IF(X30,(VLOOKUP(X30,PUNTOS!$A$1:$B$671,2)))+IF(Y30,(VLOOKUP(Y30,PUNTOS!$A$1:$B$671,2)))+IF(Z30,(VLOOKUP(Z30,PUNTOS!$A$1:$B$671,2)))+IF(AA30,(VLOOKUP(AA30,PUNTOS!$A$1:$B$671,2)))+IF(AB30,(VLOOKUP(AB30,PUNTOS!$A$1:$B$671,2)))+AC30*250</f>
        <v>0</v>
      </c>
      <c r="AG30" s="10">
        <f>AF30*1000000+AC30*500000+AE30*10000</f>
        <v>0</v>
      </c>
      <c r="AH30" s="11">
        <f>IF(D30,(IF(AF30,(RANK(AG30,$AG$19:$AG$33)),((COUNTIF($AF$19:$AF$33,"&gt;0")+1)+(COUNTIF($AD$19:$AD$33,"=0"))/2))),"")</f>
      </c>
    </row>
    <row r="31" spans="1:34" ht="12" customHeight="1">
      <c r="A31" s="44"/>
      <c r="B31" s="70">
        <f>IF(A31,(VLOOKUP(A31,DEPORTISTA!$A$1:$G$40,2,FALSE)),"")</f>
      </c>
      <c r="C31" s="76">
        <f>IF(A31,(VLOOKUP(A31,DEPORTISTA!$A$1:$G$40,3,FALSE)),"")</f>
      </c>
      <c r="D31" s="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9">
        <f>COUNTIF(E31:AB31,"&gt;0")</f>
        <v>0</v>
      </c>
      <c r="AD31" s="9">
        <f t="shared" si="6"/>
      </c>
      <c r="AE31" s="31">
        <f>MAX(E31:AB31)</f>
        <v>0</v>
      </c>
      <c r="AF31" s="10">
        <f>IF(E31,(VLOOKUP(E31,PUNTOS!$A$1:$B$671,2)))+IF(F31,(VLOOKUP(F31,PUNTOS!$A$1:$B$671,2)))+IF(G31,(VLOOKUP(G31,PUNTOS!$A$1:$B$671,2)))+IF(H31,(VLOOKUP(H31,PUNTOS!$A$1:$B$671,2)))+IF(I31,(VLOOKUP(I31,PUNTOS!$A$1:$B$671,2)))+IF(J31,(VLOOKUP(J31,PUNTOS!$A$1:$B$671,2)))+IF(K31,(VLOOKUP(K31,PUNTOS!$A$1:$B$671,2)))+IF(L31,(VLOOKUP(L31,PUNTOS!$A$1:$B$671,2)))+IF(M31,(VLOOKUP(M31,PUNTOS!$A$1:$B$671,2)))+IF(N31,(VLOOKUP(N31,PUNTOS!$A$1:$B$671,2)))+IF(O31,(VLOOKUP(O31,PUNTOS!$A$1:$B$671,2)))+IF(P31,(VLOOKUP(P31,PUNTOS!$A$1:$B$671,2)))+IF(Q31,(VLOOKUP(Q31,PUNTOS!$A$1:$B$671,2)))+IF(R31,(VLOOKUP(R31,PUNTOS!$A$1:$B$671,2)))+IF(S31,(VLOOKUP(S31,PUNTOS!$A$1:$B$671,2)))+IF(T31,(VLOOKUP(T31,PUNTOS!$A$1:$B$671,2)))+IF(U31,(VLOOKUP(U31,PUNTOS!$A$1:$B$671,2)))+IF(V31,(VLOOKUP(V31,PUNTOS!$A$1:$B$671,2)))+IF(W31,(VLOOKUP(W31,PUNTOS!$A$1:$B$671,2)))+IF(X31,(VLOOKUP(X31,PUNTOS!$A$1:$B$671,2)))+IF(Y31,(VLOOKUP(Y31,PUNTOS!$A$1:$B$671,2)))+IF(Z31,(VLOOKUP(Z31,PUNTOS!$A$1:$B$671,2)))+IF(AA31,(VLOOKUP(AA31,PUNTOS!$A$1:$B$671,2)))+IF(AB31,(VLOOKUP(AB31,PUNTOS!$A$1:$B$671,2)))+AC31*250</f>
        <v>0</v>
      </c>
      <c r="AG31" s="10">
        <f>AF31*1000000+AC31*500000+AE31*10000</f>
        <v>0</v>
      </c>
      <c r="AH31" s="11">
        <f>IF(D31,(IF(AF31,(RANK(AG31,$AG$19:$AG$33)),((COUNTIF($AF$19:$AF$33,"&gt;0")+1)+(COUNTIF($AD$19:$AD$33,"=0"))/2))),"")</f>
      </c>
    </row>
    <row r="32" spans="1:34" ht="12" customHeight="1">
      <c r="A32" s="44"/>
      <c r="B32" s="70">
        <f>IF(A32,(VLOOKUP(A32,DEPORTISTA!$A$1:$G$40,2,FALSE)),"")</f>
      </c>
      <c r="C32" s="76">
        <f>IF(A32,(VLOOKUP(A32,DEPORTISTA!$A$1:$G$40,3,FALSE)),"")</f>
      </c>
      <c r="D32" s="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9">
        <f>COUNTIF(E32:AB32,"&gt;0")</f>
        <v>0</v>
      </c>
      <c r="AD32" s="9">
        <f t="shared" si="6"/>
      </c>
      <c r="AE32" s="31">
        <f>MAX(E32:AB32)</f>
        <v>0</v>
      </c>
      <c r="AF32" s="10">
        <f>IF(E32,(VLOOKUP(E32,PUNTOS!$A$1:$B$671,2)))+IF(F32,(VLOOKUP(F32,PUNTOS!$A$1:$B$671,2)))+IF(G32,(VLOOKUP(G32,PUNTOS!$A$1:$B$671,2)))+IF(H32,(VLOOKUP(H32,PUNTOS!$A$1:$B$671,2)))+IF(I32,(VLOOKUP(I32,PUNTOS!$A$1:$B$671,2)))+IF(J32,(VLOOKUP(J32,PUNTOS!$A$1:$B$671,2)))+IF(K32,(VLOOKUP(K32,PUNTOS!$A$1:$B$671,2)))+IF(L32,(VLOOKUP(L32,PUNTOS!$A$1:$B$671,2)))+IF(M32,(VLOOKUP(M32,PUNTOS!$A$1:$B$671,2)))+IF(N32,(VLOOKUP(N32,PUNTOS!$A$1:$B$671,2)))+IF(O32,(VLOOKUP(O32,PUNTOS!$A$1:$B$671,2)))+IF(P32,(VLOOKUP(P32,PUNTOS!$A$1:$B$671,2)))+IF(Q32,(VLOOKUP(Q32,PUNTOS!$A$1:$B$671,2)))+IF(R32,(VLOOKUP(R32,PUNTOS!$A$1:$B$671,2)))+IF(S32,(VLOOKUP(S32,PUNTOS!$A$1:$B$671,2)))+IF(T32,(VLOOKUP(T32,PUNTOS!$A$1:$B$671,2)))+IF(U32,(VLOOKUP(U32,PUNTOS!$A$1:$B$671,2)))+IF(V32,(VLOOKUP(V32,PUNTOS!$A$1:$B$671,2)))+IF(W32,(VLOOKUP(W32,PUNTOS!$A$1:$B$671,2)))+IF(X32,(VLOOKUP(X32,PUNTOS!$A$1:$B$671,2)))+IF(Y32,(VLOOKUP(Y32,PUNTOS!$A$1:$B$671,2)))+IF(Z32,(VLOOKUP(Z32,PUNTOS!$A$1:$B$671,2)))+IF(AA32,(VLOOKUP(AA32,PUNTOS!$A$1:$B$671,2)))+IF(AB32,(VLOOKUP(AB32,PUNTOS!$A$1:$B$671,2)))+AC32*250</f>
        <v>0</v>
      </c>
      <c r="AG32" s="10">
        <f>AF32*1000000+AC32*500000+AE32*10000</f>
        <v>0</v>
      </c>
      <c r="AH32" s="11">
        <f>IF(D32,(IF(AF32,(RANK(AG32,$AG$19:$AG$33)),((COUNTIF($AF$19:$AF$33,"&gt;0")+1)+(COUNTIF($AD$19:$AD$33,"=0"))/2))),"")</f>
      </c>
    </row>
    <row r="33" spans="1:34" ht="12" customHeight="1">
      <c r="A33" s="44"/>
      <c r="B33" s="70">
        <f>IF(A33,(VLOOKUP(A33,DEPORTISTA!$A$1:$G$40,2,FALSE)),"")</f>
      </c>
      <c r="C33" s="76">
        <f>IF(A33,(VLOOKUP(A33,DEPORTISTA!$A$1:$G$40,3,FALSE)),"")</f>
      </c>
      <c r="D33" s="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9">
        <f t="shared" si="5"/>
        <v>0</v>
      </c>
      <c r="AD33" s="9">
        <f t="shared" si="6"/>
      </c>
      <c r="AE33" s="31">
        <f t="shared" si="7"/>
        <v>0</v>
      </c>
      <c r="AF33" s="10">
        <f>IF(E33,(VLOOKUP(E33,PUNTOS!$A$1:$B$671,2)))+IF(F33,(VLOOKUP(F33,PUNTOS!$A$1:$B$671,2)))+IF(G33,(VLOOKUP(G33,PUNTOS!$A$1:$B$671,2)))+IF(H33,(VLOOKUP(H33,PUNTOS!$A$1:$B$671,2)))+IF(I33,(VLOOKUP(I33,PUNTOS!$A$1:$B$671,2)))+IF(J33,(VLOOKUP(J33,PUNTOS!$A$1:$B$671,2)))+IF(K33,(VLOOKUP(K33,PUNTOS!$A$1:$B$671,2)))+IF(L33,(VLOOKUP(L33,PUNTOS!$A$1:$B$671,2)))+IF(M33,(VLOOKUP(M33,PUNTOS!$A$1:$B$671,2)))+IF(N33,(VLOOKUP(N33,PUNTOS!$A$1:$B$671,2)))+IF(O33,(VLOOKUP(O33,PUNTOS!$A$1:$B$671,2)))+IF(P33,(VLOOKUP(P33,PUNTOS!$A$1:$B$671,2)))+IF(Q33,(VLOOKUP(Q33,PUNTOS!$A$1:$B$671,2)))+IF(R33,(VLOOKUP(R33,PUNTOS!$A$1:$B$671,2)))+IF(S33,(VLOOKUP(S33,PUNTOS!$A$1:$B$671,2)))+IF(T33,(VLOOKUP(T33,PUNTOS!$A$1:$B$671,2)))+IF(U33,(VLOOKUP(U33,PUNTOS!$A$1:$B$671,2)))+IF(V33,(VLOOKUP(V33,PUNTOS!$A$1:$B$671,2)))+IF(W33,(VLOOKUP(W33,PUNTOS!$A$1:$B$671,2)))+IF(X33,(VLOOKUP(X33,PUNTOS!$A$1:$B$671,2)))+IF(Y33,(VLOOKUP(Y33,PUNTOS!$A$1:$B$671,2)))+IF(Z33,(VLOOKUP(Z33,PUNTOS!$A$1:$B$671,2)))+IF(AA33,(VLOOKUP(AA33,PUNTOS!$A$1:$B$671,2)))+IF(AB33,(VLOOKUP(AB33,PUNTOS!$A$1:$B$671,2)))+AC33*250</f>
        <v>0</v>
      </c>
      <c r="AG33" s="10">
        <f t="shared" si="4"/>
        <v>0</v>
      </c>
      <c r="AH33" s="11">
        <f t="shared" si="8"/>
      </c>
    </row>
    <row r="34" spans="2:34" ht="12.75">
      <c r="B34" s="72"/>
      <c r="C34" s="3"/>
      <c r="AC34" s="32">
        <f>SUM(AC3:AC33)</f>
        <v>6</v>
      </c>
      <c r="AD34" s="6"/>
      <c r="AE34" s="6"/>
      <c r="AF34" s="6"/>
      <c r="AG34" s="6"/>
      <c r="AH34" s="6"/>
    </row>
    <row r="35" spans="2:23" ht="12.75">
      <c r="B35" s="73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W35" s="2"/>
    </row>
    <row r="38" spans="2:3" ht="12.75">
      <c r="B38" s="74"/>
      <c r="C38" s="1"/>
    </row>
  </sheetData>
  <sheetProtection password="CEEB" sheet="1" objects="1" scenarios="1" sort="0" autoFilter="0" pivotTables="0"/>
  <mergeCells count="1">
    <mergeCell ref="E1:AF1"/>
  </mergeCells>
  <printOptions/>
  <pageMargins left="0.33" right="0.24" top="0.98" bottom="0.98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H38"/>
  <sheetViews>
    <sheetView workbookViewId="0" topLeftCell="A1">
      <selection activeCell="F11" sqref="F11"/>
    </sheetView>
  </sheetViews>
  <sheetFormatPr defaultColWidth="11.421875" defaultRowHeight="12.75"/>
  <cols>
    <col min="1" max="1" width="2.57421875" style="0" customWidth="1"/>
    <col min="2" max="2" width="7.8515625" style="75" bestFit="1" customWidth="1"/>
    <col min="3" max="3" width="22.57421875" style="0" customWidth="1"/>
    <col min="4" max="4" width="5.28125" style="0" customWidth="1"/>
    <col min="5" max="28" width="3.7109375" style="1" customWidth="1"/>
    <col min="29" max="29" width="4.7109375" style="0" customWidth="1"/>
    <col min="30" max="30" width="4.57421875" style="0" hidden="1" customWidth="1"/>
    <col min="31" max="31" width="5.00390625" style="0" customWidth="1"/>
    <col min="32" max="32" width="6.7109375" style="0" customWidth="1"/>
    <col min="33" max="33" width="3.57421875" style="0" hidden="1" customWidth="1"/>
    <col min="34" max="34" width="5.7109375" style="0" customWidth="1"/>
    <col min="35" max="35" width="5.57421875" style="0" customWidth="1"/>
  </cols>
  <sheetData>
    <row r="1" spans="1:34" s="6" customFormat="1" ht="12.75" customHeight="1">
      <c r="A1" s="12"/>
      <c r="B1" s="13"/>
      <c r="C1" s="13"/>
      <c r="D1" s="13"/>
      <c r="E1" s="89" t="s">
        <v>14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3"/>
      <c r="AH1" s="14"/>
    </row>
    <row r="2" spans="1:34" s="6" customFormat="1" ht="12" customHeight="1">
      <c r="A2" s="15" t="s">
        <v>0</v>
      </c>
      <c r="B2" s="16" t="s">
        <v>59</v>
      </c>
      <c r="C2" s="22" t="s">
        <v>1</v>
      </c>
      <c r="D2" s="68" t="s">
        <v>12</v>
      </c>
      <c r="E2" s="17" t="s">
        <v>9</v>
      </c>
      <c r="F2" s="18" t="s">
        <v>9</v>
      </c>
      <c r="G2" s="18" t="s">
        <v>9</v>
      </c>
      <c r="H2" s="18" t="s">
        <v>9</v>
      </c>
      <c r="I2" s="18" t="s">
        <v>9</v>
      </c>
      <c r="J2" s="18" t="s">
        <v>9</v>
      </c>
      <c r="K2" s="18" t="s">
        <v>9</v>
      </c>
      <c r="L2" s="18" t="s">
        <v>9</v>
      </c>
      <c r="M2" s="18" t="s">
        <v>9</v>
      </c>
      <c r="N2" s="18" t="s">
        <v>9</v>
      </c>
      <c r="O2" s="18" t="s">
        <v>9</v>
      </c>
      <c r="P2" s="18" t="s">
        <v>9</v>
      </c>
      <c r="Q2" s="18" t="s">
        <v>9</v>
      </c>
      <c r="R2" s="19" t="s">
        <v>9</v>
      </c>
      <c r="S2" s="19" t="s">
        <v>9</v>
      </c>
      <c r="T2" s="19" t="s">
        <v>9</v>
      </c>
      <c r="U2" s="19" t="s">
        <v>9</v>
      </c>
      <c r="V2" s="19" t="s">
        <v>9</v>
      </c>
      <c r="W2" s="19" t="s">
        <v>9</v>
      </c>
      <c r="X2" s="19" t="s">
        <v>9</v>
      </c>
      <c r="Y2" s="19" t="s">
        <v>9</v>
      </c>
      <c r="Z2" s="19" t="s">
        <v>9</v>
      </c>
      <c r="AA2" s="19" t="s">
        <v>9</v>
      </c>
      <c r="AB2" s="19" t="s">
        <v>9</v>
      </c>
      <c r="AC2" s="40" t="s">
        <v>6</v>
      </c>
      <c r="AD2" s="20"/>
      <c r="AE2" s="21" t="s">
        <v>7</v>
      </c>
      <c r="AF2" s="41" t="s">
        <v>11</v>
      </c>
      <c r="AG2" s="21"/>
      <c r="AH2" s="22" t="s">
        <v>10</v>
      </c>
    </row>
    <row r="3" spans="1:34" ht="12" customHeight="1">
      <c r="A3" s="87">
        <f>'MANGA 1'!A3</f>
        <v>1</v>
      </c>
      <c r="B3" s="70">
        <f>IF(A3,(VLOOKUP(A3,DEPORTISTA!$A$1:$G$40,2,FALSE)),"")</f>
        <v>9441</v>
      </c>
      <c r="C3" s="76" t="str">
        <f>IF(A3,(VLOOKUP(A3,DEPORTISTA!$A$1:$G$40,3,FALSE)),"")</f>
        <v>DOMINGO  RODRIGUEZ PAREJO</v>
      </c>
      <c r="D3" s="4">
        <v>2</v>
      </c>
      <c r="E3" s="42">
        <v>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9">
        <f aca="true" t="shared" si="0" ref="AC3:AC17">COUNTIF(E3:AB3,"&gt;0")</f>
        <v>0</v>
      </c>
      <c r="AD3" s="9">
        <f aca="true" t="shared" si="1" ref="AD3:AD17">IF(A3,AC3,"")</f>
        <v>0</v>
      </c>
      <c r="AE3" s="31">
        <f aca="true" t="shared" si="2" ref="AE3:AE17">MAX(E3:AB3)</f>
        <v>0</v>
      </c>
      <c r="AF3" s="10">
        <f>IF(E3,(VLOOKUP(E3,PUNTOS!$A$1:$B$671,2)))+IF(F3,(VLOOKUP(F3,PUNTOS!$A$1:$B$671,2)))+IF(G3,(VLOOKUP(G3,PUNTOS!$A$1:$B$671,2)))+IF(H3,(VLOOKUP(H3,PUNTOS!$A$1:$B$671,2)))+IF(I3,(VLOOKUP(I3,PUNTOS!$A$1:$B$671,2)))+IF(J3,(VLOOKUP(J3,PUNTOS!$A$1:$B$671,2)))+IF(K3,(VLOOKUP(K3,PUNTOS!$A$1:$B$671,2)))+IF(L3,(VLOOKUP(L3,PUNTOS!$A$1:$B$671,2)))+IF(M3,(VLOOKUP(M3,PUNTOS!$A$1:$B$671,2)))+IF(N3,(VLOOKUP(N3,PUNTOS!$A$1:$B$671,2)))+IF(O3,(VLOOKUP(O3,PUNTOS!$A$1:$B$671,2)))+IF(P3,(VLOOKUP(P3,PUNTOS!$A$1:$B$671,2)))+IF(Q3,(VLOOKUP(Q3,PUNTOS!$A$1:$B$671,2)))+IF(R3,(VLOOKUP(R3,PUNTOS!$A$1:$B$671,2)))+IF(S3,(VLOOKUP(S3,PUNTOS!$A$1:$B$671,2)))+IF(T3,(VLOOKUP(T3,PUNTOS!$A$1:$B$671,2)))+IF(U3,(VLOOKUP(U3,PUNTOS!$A$1:$B$671,2)))+IF(V3,(VLOOKUP(V3,PUNTOS!$A$1:$B$671,2)))+IF(W3,(VLOOKUP(W3,PUNTOS!$A$1:$B$671,2)))+IF(X3,(VLOOKUP(X3,PUNTOS!$A$1:$B$671,2)))+IF(Y3,(VLOOKUP(Y3,PUNTOS!$A$1:$B$671,2)))+IF(Z3,(VLOOKUP(Z3,PUNTOS!$A$1:$B$671,2)))+IF(AA3,(VLOOKUP(AA3,PUNTOS!$A$1:$B$671,2)))+IF(AB3,(VLOOKUP(AB3,PUNTOS!$A$1:$B$671,2)))+AC3*250</f>
        <v>0</v>
      </c>
      <c r="AG3" s="10">
        <f aca="true" t="shared" si="3" ref="AG3:AG33">AF3*1000000+AC3*500000+AE3*10000</f>
        <v>0</v>
      </c>
      <c r="AH3" s="11">
        <f aca="true" t="shared" si="4" ref="AH3:AH17">IF(D3,(IF(AF3,(RANK(AG3,$AG$3:$AG$17)),((COUNTIF($AF$3:$AF$17,"&gt;0")+1)+(COUNTIF($AD$3:$AD$17,"=0"))/2))),"")</f>
        <v>6.5</v>
      </c>
    </row>
    <row r="4" spans="1:34" ht="12" customHeight="1">
      <c r="A4" s="87">
        <f>'MANGA 1'!A4</f>
        <v>2</v>
      </c>
      <c r="B4" s="70">
        <f>IF(A4,(VLOOKUP(A4,DEPORTISTA!$A$1:$G$40,2,FALSE)),"")</f>
        <v>11717</v>
      </c>
      <c r="C4" s="76" t="str">
        <f>IF(A4,(VLOOKUP(A4,DEPORTISTA!$A$1:$G$40,3,FALSE)),"")</f>
        <v>JESUS  RODRIGEZ  RODRIGUEZ</v>
      </c>
      <c r="D4" s="4">
        <v>7</v>
      </c>
      <c r="E4" s="42">
        <v>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9">
        <f t="shared" si="0"/>
        <v>0</v>
      </c>
      <c r="AD4" s="9">
        <f t="shared" si="1"/>
        <v>0</v>
      </c>
      <c r="AE4" s="31">
        <f t="shared" si="2"/>
        <v>0</v>
      </c>
      <c r="AF4" s="10">
        <f>IF(E4,(VLOOKUP(E4,PUNTOS!$A$1:$B$671,2)))+IF(F4,(VLOOKUP(F4,PUNTOS!$A$1:$B$671,2)))+IF(G4,(VLOOKUP(G4,PUNTOS!$A$1:$B$671,2)))+IF(H4,(VLOOKUP(H4,PUNTOS!$A$1:$B$671,2)))+IF(I4,(VLOOKUP(I4,PUNTOS!$A$1:$B$671,2)))+IF(J4,(VLOOKUP(J4,PUNTOS!$A$1:$B$671,2)))+IF(K4,(VLOOKUP(K4,PUNTOS!$A$1:$B$671,2)))+IF(L4,(VLOOKUP(L4,PUNTOS!$A$1:$B$671,2)))+IF(M4,(VLOOKUP(M4,PUNTOS!$A$1:$B$671,2)))+IF(N4,(VLOOKUP(N4,PUNTOS!$A$1:$B$671,2)))+IF(O4,(VLOOKUP(O4,PUNTOS!$A$1:$B$671,2)))+IF(P4,(VLOOKUP(P4,PUNTOS!$A$1:$B$671,2)))+IF(Q4,(VLOOKUP(Q4,PUNTOS!$A$1:$B$671,2)))+IF(R4,(VLOOKUP(R4,PUNTOS!$A$1:$B$671,2)))+IF(S4,(VLOOKUP(S4,PUNTOS!$A$1:$B$671,2)))+IF(T4,(VLOOKUP(T4,PUNTOS!$A$1:$B$671,2)))+IF(U4,(VLOOKUP(U4,PUNTOS!$A$1:$B$671,2)))+IF(V4,(VLOOKUP(V4,PUNTOS!$A$1:$B$671,2)))+IF(W4,(VLOOKUP(W4,PUNTOS!$A$1:$B$671,2)))+IF(X4,(VLOOKUP(X4,PUNTOS!$A$1:$B$671,2)))+IF(Y4,(VLOOKUP(Y4,PUNTOS!$A$1:$B$671,2)))+IF(Z4,(VLOOKUP(Z4,PUNTOS!$A$1:$B$671,2)))+IF(AA4,(VLOOKUP(AA4,PUNTOS!$A$1:$B$671,2)))+IF(AB4,(VLOOKUP(AB4,PUNTOS!$A$1:$B$671,2)))+AC4*250</f>
        <v>0</v>
      </c>
      <c r="AG4" s="10">
        <f t="shared" si="3"/>
        <v>0</v>
      </c>
      <c r="AH4" s="11">
        <f t="shared" si="4"/>
        <v>6.5</v>
      </c>
    </row>
    <row r="5" spans="1:34" ht="12" customHeight="1">
      <c r="A5" s="87">
        <f>'MANGA 1'!A5</f>
        <v>3</v>
      </c>
      <c r="B5" s="70">
        <f>IF(A5,(VLOOKUP(A5,DEPORTISTA!$A$1:$G$40,2,FALSE)),"")</f>
        <v>12380</v>
      </c>
      <c r="C5" s="76" t="str">
        <f>IF(A5,(VLOOKUP(A5,DEPORTISTA!$A$1:$G$40,3,FALSE)),"")</f>
        <v> JOSE  DANIEL RODRIGUEZ MORON</v>
      </c>
      <c r="D5" s="4">
        <v>4</v>
      </c>
      <c r="E5" s="42">
        <v>23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9">
        <f t="shared" si="0"/>
        <v>1</v>
      </c>
      <c r="AD5" s="9">
        <f t="shared" si="1"/>
        <v>1</v>
      </c>
      <c r="AE5" s="31">
        <f t="shared" si="2"/>
        <v>23</v>
      </c>
      <c r="AF5" s="10">
        <f>IF(E5,(VLOOKUP(E5,PUNTOS!$A$1:$B$671,2)))+IF(F5,(VLOOKUP(F5,PUNTOS!$A$1:$B$671,2)))+IF(G5,(VLOOKUP(G5,PUNTOS!$A$1:$B$671,2)))+IF(H5,(VLOOKUP(H5,PUNTOS!$A$1:$B$671,2)))+IF(I5,(VLOOKUP(I5,PUNTOS!$A$1:$B$671,2)))+IF(J5,(VLOOKUP(J5,PUNTOS!$A$1:$B$671,2)))+IF(K5,(VLOOKUP(K5,PUNTOS!$A$1:$B$671,2)))+IF(L5,(VLOOKUP(L5,PUNTOS!$A$1:$B$671,2)))+IF(M5,(VLOOKUP(M5,PUNTOS!$A$1:$B$671,2)))+IF(N5,(VLOOKUP(N5,PUNTOS!$A$1:$B$671,2)))+IF(O5,(VLOOKUP(O5,PUNTOS!$A$1:$B$671,2)))+IF(P5,(VLOOKUP(P5,PUNTOS!$A$1:$B$671,2)))+IF(Q5,(VLOOKUP(Q5,PUNTOS!$A$1:$B$671,2)))+IF(R5,(VLOOKUP(R5,PUNTOS!$A$1:$B$671,2)))+IF(S5,(VLOOKUP(S5,PUNTOS!$A$1:$B$671,2)))+IF(T5,(VLOOKUP(T5,PUNTOS!$A$1:$B$671,2)))+IF(U5,(VLOOKUP(U5,PUNTOS!$A$1:$B$671,2)))+IF(V5,(VLOOKUP(V5,PUNTOS!$A$1:$B$671,2)))+IF(W5,(VLOOKUP(W5,PUNTOS!$A$1:$B$671,2)))+IF(X5,(VLOOKUP(X5,PUNTOS!$A$1:$B$671,2)))+IF(Y5,(VLOOKUP(Y5,PUNTOS!$A$1:$B$671,2)))+IF(Z5,(VLOOKUP(Z5,PUNTOS!$A$1:$B$671,2)))+IF(AA5,(VLOOKUP(AA5,PUNTOS!$A$1:$B$671,2)))+IF(AB5,(VLOOKUP(AB5,PUNTOS!$A$1:$B$671,2)))+AC5*250</f>
        <v>370</v>
      </c>
      <c r="AG5" s="10">
        <f t="shared" si="3"/>
        <v>370730000</v>
      </c>
      <c r="AH5" s="11">
        <f t="shared" si="4"/>
        <v>2</v>
      </c>
    </row>
    <row r="6" spans="1:34" ht="12" customHeight="1">
      <c r="A6" s="87">
        <f>'MANGA 1'!A6</f>
        <v>4</v>
      </c>
      <c r="B6" s="70">
        <f>IF(A6,(VLOOKUP(A6,DEPORTISTA!$A$1:$G$40,2,FALSE)),"")</f>
        <v>9117</v>
      </c>
      <c r="C6" s="76" t="str">
        <f>IF(A6,(VLOOKUP(A6,DEPORTISTA!$A$1:$G$40,3,FALSE)),"")</f>
        <v>GILBERTO  ROLDAN JIMENEZ</v>
      </c>
      <c r="D6" s="4">
        <v>8</v>
      </c>
      <c r="E6" s="42"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9">
        <f t="shared" si="0"/>
        <v>0</v>
      </c>
      <c r="AD6" s="9">
        <f t="shared" si="1"/>
        <v>0</v>
      </c>
      <c r="AE6" s="31">
        <f t="shared" si="2"/>
        <v>0</v>
      </c>
      <c r="AF6" s="10">
        <f>IF(E6,(VLOOKUP(E6,PUNTOS!$A$1:$B$671,2)))+IF(F6,(VLOOKUP(F6,PUNTOS!$A$1:$B$671,2)))+IF(G6,(VLOOKUP(G6,PUNTOS!$A$1:$B$671,2)))+IF(H6,(VLOOKUP(H6,PUNTOS!$A$1:$B$671,2)))+IF(I6,(VLOOKUP(I6,PUNTOS!$A$1:$B$671,2)))+IF(J6,(VLOOKUP(J6,PUNTOS!$A$1:$B$671,2)))+IF(K6,(VLOOKUP(K6,PUNTOS!$A$1:$B$671,2)))+IF(L6,(VLOOKUP(L6,PUNTOS!$A$1:$B$671,2)))+IF(M6,(VLOOKUP(M6,PUNTOS!$A$1:$B$671,2)))+IF(N6,(VLOOKUP(N6,PUNTOS!$A$1:$B$671,2)))+IF(O6,(VLOOKUP(O6,PUNTOS!$A$1:$B$671,2)))+IF(P6,(VLOOKUP(P6,PUNTOS!$A$1:$B$671,2)))+IF(Q6,(VLOOKUP(Q6,PUNTOS!$A$1:$B$671,2)))+IF(R6,(VLOOKUP(R6,PUNTOS!$A$1:$B$671,2)))+IF(S6,(VLOOKUP(S6,PUNTOS!$A$1:$B$671,2)))+IF(T6,(VLOOKUP(T6,PUNTOS!$A$1:$B$671,2)))+IF(U6,(VLOOKUP(U6,PUNTOS!$A$1:$B$671,2)))+IF(V6,(VLOOKUP(V6,PUNTOS!$A$1:$B$671,2)))+IF(W6,(VLOOKUP(W6,PUNTOS!$A$1:$B$671,2)))+IF(X6,(VLOOKUP(X6,PUNTOS!$A$1:$B$671,2)))+IF(Y6,(VLOOKUP(Y6,PUNTOS!$A$1:$B$671,2)))+IF(Z6,(VLOOKUP(Z6,PUNTOS!$A$1:$B$671,2)))+IF(AA6,(VLOOKUP(AA6,PUNTOS!$A$1:$B$671,2)))+IF(AB6,(VLOOKUP(AB6,PUNTOS!$A$1:$B$671,2)))+AC6*250</f>
        <v>0</v>
      </c>
      <c r="AG6" s="10">
        <f t="shared" si="3"/>
        <v>0</v>
      </c>
      <c r="AH6" s="11">
        <f t="shared" si="4"/>
        <v>6.5</v>
      </c>
    </row>
    <row r="7" spans="1:34" ht="12" customHeight="1">
      <c r="A7" s="87">
        <f>'MANGA 1'!A7</f>
        <v>5</v>
      </c>
      <c r="B7" s="70">
        <f>IF(A7,(VLOOKUP(A7,DEPORTISTA!$A$1:$G$40,2,FALSE)),"")</f>
        <v>5084</v>
      </c>
      <c r="C7" s="76" t="str">
        <f>IF(A7,(VLOOKUP(A7,DEPORTISTA!$A$1:$G$40,3,FALSE)),"")</f>
        <v>DAVID  FERNANDEZ  MESA</v>
      </c>
      <c r="D7" s="4">
        <v>1</v>
      </c>
      <c r="E7" s="42">
        <v>40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9">
        <f t="shared" si="0"/>
        <v>1</v>
      </c>
      <c r="AD7" s="9">
        <f t="shared" si="1"/>
        <v>1</v>
      </c>
      <c r="AE7" s="31">
        <f t="shared" si="2"/>
        <v>40</v>
      </c>
      <c r="AF7" s="10">
        <f>IF(E7,(VLOOKUP(E7,PUNTOS!$A$1:$B$671,2)))+IF(F7,(VLOOKUP(F7,PUNTOS!$A$1:$B$671,2)))+IF(G7,(VLOOKUP(G7,PUNTOS!$A$1:$B$671,2)))+IF(H7,(VLOOKUP(H7,PUNTOS!$A$1:$B$671,2)))+IF(I7,(VLOOKUP(I7,PUNTOS!$A$1:$B$671,2)))+IF(J7,(VLOOKUP(J7,PUNTOS!$A$1:$B$671,2)))+IF(K7,(VLOOKUP(K7,PUNTOS!$A$1:$B$671,2)))+IF(L7,(VLOOKUP(L7,PUNTOS!$A$1:$B$671,2)))+IF(M7,(VLOOKUP(M7,PUNTOS!$A$1:$B$671,2)))+IF(N7,(VLOOKUP(N7,PUNTOS!$A$1:$B$671,2)))+IF(O7,(VLOOKUP(O7,PUNTOS!$A$1:$B$671,2)))+IF(P7,(VLOOKUP(P7,PUNTOS!$A$1:$B$671,2)))+IF(Q7,(VLOOKUP(Q7,PUNTOS!$A$1:$B$671,2)))+IF(R7,(VLOOKUP(R7,PUNTOS!$A$1:$B$671,2)))+IF(S7,(VLOOKUP(S7,PUNTOS!$A$1:$B$671,2)))+IF(T7,(VLOOKUP(T7,PUNTOS!$A$1:$B$671,2)))+IF(U7,(VLOOKUP(U7,PUNTOS!$A$1:$B$671,2)))+IF(V7,(VLOOKUP(V7,PUNTOS!$A$1:$B$671,2)))+IF(W7,(VLOOKUP(W7,PUNTOS!$A$1:$B$671,2)))+IF(X7,(VLOOKUP(X7,PUNTOS!$A$1:$B$671,2)))+IF(Y7,(VLOOKUP(Y7,PUNTOS!$A$1:$B$671,2)))+IF(Z7,(VLOOKUP(Z7,PUNTOS!$A$1:$B$671,2)))+IF(AA7,(VLOOKUP(AA7,PUNTOS!$A$1:$B$671,2)))+IF(AB7,(VLOOKUP(AB7,PUNTOS!$A$1:$B$671,2)))+AC7*250</f>
        <v>885</v>
      </c>
      <c r="AG7" s="10">
        <f t="shared" si="3"/>
        <v>885900000</v>
      </c>
      <c r="AH7" s="11">
        <f t="shared" si="4"/>
        <v>1</v>
      </c>
    </row>
    <row r="8" spans="1:34" ht="12" customHeight="1">
      <c r="A8" s="87">
        <f>'MANGA 1'!A8</f>
        <v>6</v>
      </c>
      <c r="B8" s="70">
        <f>IF(A8,(VLOOKUP(A8,DEPORTISTA!$A$1:$G$40,2,FALSE)),"")</f>
        <v>2075</v>
      </c>
      <c r="C8" s="76" t="str">
        <f>IF(A8,(VLOOKUP(A8,DEPORTISTA!$A$1:$G$40,3,FALSE)),"")</f>
        <v>JESUS  FERNANDEZ  VILLAR</v>
      </c>
      <c r="D8" s="4">
        <v>3</v>
      </c>
      <c r="E8" s="42">
        <v>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9">
        <f t="shared" si="0"/>
        <v>0</v>
      </c>
      <c r="AD8" s="9">
        <f t="shared" si="1"/>
        <v>0</v>
      </c>
      <c r="AE8" s="31">
        <f t="shared" si="2"/>
        <v>0</v>
      </c>
      <c r="AF8" s="10">
        <f>IF(E8,(VLOOKUP(E8,PUNTOS!$A$1:$B$671,2)))+IF(F8,(VLOOKUP(F8,PUNTOS!$A$1:$B$671,2)))+IF(G8,(VLOOKUP(G8,PUNTOS!$A$1:$B$671,2)))+IF(H8,(VLOOKUP(H8,PUNTOS!$A$1:$B$671,2)))+IF(I8,(VLOOKUP(I8,PUNTOS!$A$1:$B$671,2)))+IF(J8,(VLOOKUP(J8,PUNTOS!$A$1:$B$671,2)))+IF(K8,(VLOOKUP(K8,PUNTOS!$A$1:$B$671,2)))+IF(L8,(VLOOKUP(L8,PUNTOS!$A$1:$B$671,2)))+IF(M8,(VLOOKUP(M8,PUNTOS!$A$1:$B$671,2)))+IF(N8,(VLOOKUP(N8,PUNTOS!$A$1:$B$671,2)))+IF(O8,(VLOOKUP(O8,PUNTOS!$A$1:$B$671,2)))+IF(P8,(VLOOKUP(P8,PUNTOS!$A$1:$B$671,2)))+IF(Q8,(VLOOKUP(Q8,PUNTOS!$A$1:$B$671,2)))+IF(R8,(VLOOKUP(R8,PUNTOS!$A$1:$B$671,2)))+IF(S8,(VLOOKUP(S8,PUNTOS!$A$1:$B$671,2)))+IF(T8,(VLOOKUP(T8,PUNTOS!$A$1:$B$671,2)))+IF(U8,(VLOOKUP(U8,PUNTOS!$A$1:$B$671,2)))+IF(V8,(VLOOKUP(V8,PUNTOS!$A$1:$B$671,2)))+IF(W8,(VLOOKUP(W8,PUNTOS!$A$1:$B$671,2)))+IF(X8,(VLOOKUP(X8,PUNTOS!$A$1:$B$671,2)))+IF(Y8,(VLOOKUP(Y8,PUNTOS!$A$1:$B$671,2)))+IF(Z8,(VLOOKUP(Z8,PUNTOS!$A$1:$B$671,2)))+IF(AA8,(VLOOKUP(AA8,PUNTOS!$A$1:$B$671,2)))+IF(AB8,(VLOOKUP(AB8,PUNTOS!$A$1:$B$671,2)))+AC8*250</f>
        <v>0</v>
      </c>
      <c r="AG8" s="10">
        <f t="shared" si="3"/>
        <v>0</v>
      </c>
      <c r="AH8" s="11">
        <f t="shared" si="4"/>
        <v>6.5</v>
      </c>
    </row>
    <row r="9" spans="1:34" ht="12" customHeight="1">
      <c r="A9" s="87">
        <f>'MANGA 1'!A9</f>
        <v>7</v>
      </c>
      <c r="B9" s="70">
        <f>IF(A9,(VLOOKUP(A9,DEPORTISTA!$A$1:$G$40,2,FALSE)),"")</f>
        <v>8747</v>
      </c>
      <c r="C9" s="76" t="str">
        <f>IF(A9,(VLOOKUP(A9,DEPORTISTA!$A$1:$G$40,3,FALSE)),"")</f>
        <v>JAVIER  TORRES  ALBA</v>
      </c>
      <c r="D9" s="4">
        <v>5</v>
      </c>
      <c r="E9" s="42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9">
        <f t="shared" si="0"/>
        <v>0</v>
      </c>
      <c r="AD9" s="9">
        <f t="shared" si="1"/>
        <v>0</v>
      </c>
      <c r="AE9" s="31">
        <f t="shared" si="2"/>
        <v>0</v>
      </c>
      <c r="AF9" s="10">
        <f>IF(E9,(VLOOKUP(E9,PUNTOS!$A$1:$B$671,2)))+IF(F9,(VLOOKUP(F9,PUNTOS!$A$1:$B$671,2)))+IF(G9,(VLOOKUP(G9,PUNTOS!$A$1:$B$671,2)))+IF(H9,(VLOOKUP(H9,PUNTOS!$A$1:$B$671,2)))+IF(I9,(VLOOKUP(I9,PUNTOS!$A$1:$B$671,2)))+IF(J9,(VLOOKUP(J9,PUNTOS!$A$1:$B$671,2)))+IF(K9,(VLOOKUP(K9,PUNTOS!$A$1:$B$671,2)))+IF(L9,(VLOOKUP(L9,PUNTOS!$A$1:$B$671,2)))+IF(M9,(VLOOKUP(M9,PUNTOS!$A$1:$B$671,2)))+IF(N9,(VLOOKUP(N9,PUNTOS!$A$1:$B$671,2)))+IF(O9,(VLOOKUP(O9,PUNTOS!$A$1:$B$671,2)))+IF(P9,(VLOOKUP(P9,PUNTOS!$A$1:$B$671,2)))+IF(Q9,(VLOOKUP(Q9,PUNTOS!$A$1:$B$671,2)))+IF(R9,(VLOOKUP(R9,PUNTOS!$A$1:$B$671,2)))+IF(S9,(VLOOKUP(S9,PUNTOS!$A$1:$B$671,2)))+IF(T9,(VLOOKUP(T9,PUNTOS!$A$1:$B$671,2)))+IF(U9,(VLOOKUP(U9,PUNTOS!$A$1:$B$671,2)))+IF(V9,(VLOOKUP(V9,PUNTOS!$A$1:$B$671,2)))+IF(W9,(VLOOKUP(W9,PUNTOS!$A$1:$B$671,2)))+IF(X9,(VLOOKUP(X9,PUNTOS!$A$1:$B$671,2)))+IF(Y9,(VLOOKUP(Y9,PUNTOS!$A$1:$B$671,2)))+IF(Z9,(VLOOKUP(Z9,PUNTOS!$A$1:$B$671,2)))+IF(AA9,(VLOOKUP(AA9,PUNTOS!$A$1:$B$671,2)))+IF(AB9,(VLOOKUP(AB9,PUNTOS!$A$1:$B$671,2)))+AC9*250</f>
        <v>0</v>
      </c>
      <c r="AG9" s="10">
        <f t="shared" si="3"/>
        <v>0</v>
      </c>
      <c r="AH9" s="11">
        <f t="shared" si="4"/>
        <v>6.5</v>
      </c>
    </row>
    <row r="10" spans="1:34" ht="12" customHeight="1">
      <c r="A10" s="87">
        <f>'MANGA 1'!A10</f>
        <v>8</v>
      </c>
      <c r="B10" s="70">
        <f>IF(A10,(VLOOKUP(A10,DEPORTISTA!$A$1:$G$40,2,FALSE)),"")</f>
        <v>8492</v>
      </c>
      <c r="C10" s="76" t="str">
        <f>IF(A10,(VLOOKUP(A10,DEPORTISTA!$A$1:$G$40,3,FALSE)),"")</f>
        <v>EMILIANO  ALBA  CARRASCOSA</v>
      </c>
      <c r="D10" s="4">
        <v>6</v>
      </c>
      <c r="E10" s="42">
        <v>20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9">
        <f t="shared" si="0"/>
        <v>1</v>
      </c>
      <c r="AD10" s="9">
        <f t="shared" si="1"/>
        <v>1</v>
      </c>
      <c r="AE10" s="31">
        <f t="shared" si="2"/>
        <v>20</v>
      </c>
      <c r="AF10" s="10">
        <f>IF(E10,(VLOOKUP(E10,PUNTOS!$A$1:$B$671,2)))+IF(F10,(VLOOKUP(F10,PUNTOS!$A$1:$B$671,2)))+IF(G10,(VLOOKUP(G10,PUNTOS!$A$1:$B$671,2)))+IF(H10,(VLOOKUP(H10,PUNTOS!$A$1:$B$671,2)))+IF(I10,(VLOOKUP(I10,PUNTOS!$A$1:$B$671,2)))+IF(J10,(VLOOKUP(J10,PUNTOS!$A$1:$B$671,2)))+IF(K10,(VLOOKUP(K10,PUNTOS!$A$1:$B$671,2)))+IF(L10,(VLOOKUP(L10,PUNTOS!$A$1:$B$671,2)))+IF(M10,(VLOOKUP(M10,PUNTOS!$A$1:$B$671,2)))+IF(N10,(VLOOKUP(N10,PUNTOS!$A$1:$B$671,2)))+IF(O10,(VLOOKUP(O10,PUNTOS!$A$1:$B$671,2)))+IF(P10,(VLOOKUP(P10,PUNTOS!$A$1:$B$671,2)))+IF(Q10,(VLOOKUP(Q10,PUNTOS!$A$1:$B$671,2)))+IF(R10,(VLOOKUP(R10,PUNTOS!$A$1:$B$671,2)))+IF(S10,(VLOOKUP(S10,PUNTOS!$A$1:$B$671,2)))+IF(T10,(VLOOKUP(T10,PUNTOS!$A$1:$B$671,2)))+IF(U10,(VLOOKUP(U10,PUNTOS!$A$1:$B$671,2)))+IF(V10,(VLOOKUP(V10,PUNTOS!$A$1:$B$671,2)))+IF(W10,(VLOOKUP(W10,PUNTOS!$A$1:$B$671,2)))+IF(X10,(VLOOKUP(X10,PUNTOS!$A$1:$B$671,2)))+IF(Y10,(VLOOKUP(Y10,PUNTOS!$A$1:$B$671,2)))+IF(Z10,(VLOOKUP(Z10,PUNTOS!$A$1:$B$671,2)))+IF(AA10,(VLOOKUP(AA10,PUNTOS!$A$1:$B$671,2)))+IF(AB10,(VLOOKUP(AB10,PUNTOS!$A$1:$B$671,2)))+AC10*250</f>
        <v>329</v>
      </c>
      <c r="AG10" s="10">
        <f t="shared" si="3"/>
        <v>329700000</v>
      </c>
      <c r="AH10" s="11">
        <f t="shared" si="4"/>
        <v>3</v>
      </c>
    </row>
    <row r="11" spans="1:34" ht="12" customHeight="1">
      <c r="A11" s="87">
        <f>'MANGA 1'!A11</f>
        <v>0</v>
      </c>
      <c r="B11" s="70">
        <f>IF(A11,(VLOOKUP(A11,DEPORTISTA!$A$1:$G$40,2,FALSE)),"")</f>
      </c>
      <c r="C11" s="76">
        <f>IF(A11,(VLOOKUP(A11,DEPORTISTA!$A$1:$G$40,3,FALSE)),"")</f>
      </c>
      <c r="D11" s="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9">
        <f t="shared" si="0"/>
        <v>0</v>
      </c>
      <c r="AD11" s="9">
        <f t="shared" si="1"/>
      </c>
      <c r="AE11" s="31">
        <f t="shared" si="2"/>
        <v>0</v>
      </c>
      <c r="AF11" s="10">
        <f>IF(E11,(VLOOKUP(E11,PUNTOS!$A$1:$B$671,2)))+IF(F11,(VLOOKUP(F11,PUNTOS!$A$1:$B$671,2)))+IF(G11,(VLOOKUP(G11,PUNTOS!$A$1:$B$671,2)))+IF(H11,(VLOOKUP(H11,PUNTOS!$A$1:$B$671,2)))+IF(I11,(VLOOKUP(I11,PUNTOS!$A$1:$B$671,2)))+IF(J11,(VLOOKUP(J11,PUNTOS!$A$1:$B$671,2)))+IF(K11,(VLOOKUP(K11,PUNTOS!$A$1:$B$671,2)))+IF(L11,(VLOOKUP(L11,PUNTOS!$A$1:$B$671,2)))+IF(M11,(VLOOKUP(M11,PUNTOS!$A$1:$B$671,2)))+IF(N11,(VLOOKUP(N11,PUNTOS!$A$1:$B$671,2)))+IF(O11,(VLOOKUP(O11,PUNTOS!$A$1:$B$671,2)))+IF(P11,(VLOOKUP(P11,PUNTOS!$A$1:$B$671,2)))+IF(Q11,(VLOOKUP(Q11,PUNTOS!$A$1:$B$671,2)))+IF(R11,(VLOOKUP(R11,PUNTOS!$A$1:$B$671,2)))+IF(S11,(VLOOKUP(S11,PUNTOS!$A$1:$B$671,2)))+IF(T11,(VLOOKUP(T11,PUNTOS!$A$1:$B$671,2)))+IF(U11,(VLOOKUP(U11,PUNTOS!$A$1:$B$671,2)))+IF(V11,(VLOOKUP(V11,PUNTOS!$A$1:$B$671,2)))+IF(W11,(VLOOKUP(W11,PUNTOS!$A$1:$B$671,2)))+IF(X11,(VLOOKUP(X11,PUNTOS!$A$1:$B$671,2)))+IF(Y11,(VLOOKUP(Y11,PUNTOS!$A$1:$B$671,2)))+IF(Z11,(VLOOKUP(Z11,PUNTOS!$A$1:$B$671,2)))+IF(AA11,(VLOOKUP(AA11,PUNTOS!$A$1:$B$671,2)))+IF(AB11,(VLOOKUP(AB11,PUNTOS!$A$1:$B$671,2)))+AC11*250</f>
        <v>0</v>
      </c>
      <c r="AG11" s="10">
        <f t="shared" si="3"/>
        <v>0</v>
      </c>
      <c r="AH11" s="11">
        <f t="shared" si="4"/>
      </c>
    </row>
    <row r="12" spans="1:34" ht="12" customHeight="1">
      <c r="A12" s="87">
        <f>'MANGA 1'!A12</f>
        <v>0</v>
      </c>
      <c r="B12" s="70">
        <f>IF(A12,(VLOOKUP(A12,DEPORTISTA!$A$1:$G$40,2,FALSE)),"")</f>
      </c>
      <c r="C12" s="76">
        <f>IF(A12,(VLOOKUP(A12,DEPORTISTA!$A$1:$G$40,3,FALSE)),"")</f>
      </c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9">
        <f>COUNTIF(E12:AB12,"&gt;0")</f>
        <v>0</v>
      </c>
      <c r="AD12" s="9">
        <f t="shared" si="1"/>
      </c>
      <c r="AE12" s="31">
        <f>MAX(E12:AB12)</f>
        <v>0</v>
      </c>
      <c r="AF12" s="10">
        <f>IF(E12,(VLOOKUP(E12,PUNTOS!$A$1:$B$671,2)))+IF(F12,(VLOOKUP(F12,PUNTOS!$A$1:$B$671,2)))+IF(G12,(VLOOKUP(G12,PUNTOS!$A$1:$B$671,2)))+IF(H12,(VLOOKUP(H12,PUNTOS!$A$1:$B$671,2)))+IF(I12,(VLOOKUP(I12,PUNTOS!$A$1:$B$671,2)))+IF(J12,(VLOOKUP(J12,PUNTOS!$A$1:$B$671,2)))+IF(K12,(VLOOKUP(K12,PUNTOS!$A$1:$B$671,2)))+IF(L12,(VLOOKUP(L12,PUNTOS!$A$1:$B$671,2)))+IF(M12,(VLOOKUP(M12,PUNTOS!$A$1:$B$671,2)))+IF(N12,(VLOOKUP(N12,PUNTOS!$A$1:$B$671,2)))+IF(O12,(VLOOKUP(O12,PUNTOS!$A$1:$B$671,2)))+IF(P12,(VLOOKUP(P12,PUNTOS!$A$1:$B$671,2)))+IF(Q12,(VLOOKUP(Q12,PUNTOS!$A$1:$B$671,2)))+IF(R12,(VLOOKUP(R12,PUNTOS!$A$1:$B$671,2)))+IF(S12,(VLOOKUP(S12,PUNTOS!$A$1:$B$671,2)))+IF(T12,(VLOOKUP(T12,PUNTOS!$A$1:$B$671,2)))+IF(U12,(VLOOKUP(U12,PUNTOS!$A$1:$B$671,2)))+IF(V12,(VLOOKUP(V12,PUNTOS!$A$1:$B$671,2)))+IF(W12,(VLOOKUP(W12,PUNTOS!$A$1:$B$671,2)))+IF(X12,(VLOOKUP(X12,PUNTOS!$A$1:$B$671,2)))+IF(Y12,(VLOOKUP(Y12,PUNTOS!$A$1:$B$671,2)))+IF(Z12,(VLOOKUP(Z12,PUNTOS!$A$1:$B$671,2)))+IF(AA12,(VLOOKUP(AA12,PUNTOS!$A$1:$B$671,2)))+IF(AB12,(VLOOKUP(AB12,PUNTOS!$A$1:$B$671,2)))+AC12*250</f>
        <v>0</v>
      </c>
      <c r="AG12" s="10">
        <f>AF12*1000000+AC12*500000+AE12*10000</f>
        <v>0</v>
      </c>
      <c r="AH12" s="11">
        <f>IF(D12,(IF(AF12,(RANK(AG12,$AG$3:$AG$17)),((COUNTIF($AF$3:$AF$17,"&gt;0")+1)+(COUNTIF($AD$3:$AD$17,"=0"))/2))),"")</f>
      </c>
    </row>
    <row r="13" spans="1:34" ht="12" customHeight="1">
      <c r="A13" s="87">
        <f>'MANGA 1'!A13</f>
        <v>0</v>
      </c>
      <c r="B13" s="70">
        <f>IF(A13,(VLOOKUP(A13,DEPORTISTA!$A$1:$G$40,2,FALSE)),"")</f>
      </c>
      <c r="C13" s="76">
        <f>IF(A13,(VLOOKUP(A13,DEPORTISTA!$A$1:$G$40,3,FALSE)),"")</f>
      </c>
      <c r="D13" s="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9">
        <f>COUNTIF(E13:AB13,"&gt;0")</f>
        <v>0</v>
      </c>
      <c r="AD13" s="9">
        <f t="shared" si="1"/>
      </c>
      <c r="AE13" s="31">
        <f>MAX(E13:AB13)</f>
        <v>0</v>
      </c>
      <c r="AF13" s="10">
        <f>IF(E13,(VLOOKUP(E13,PUNTOS!$A$1:$B$671,2)))+IF(F13,(VLOOKUP(F13,PUNTOS!$A$1:$B$671,2)))+IF(G13,(VLOOKUP(G13,PUNTOS!$A$1:$B$671,2)))+IF(H13,(VLOOKUP(H13,PUNTOS!$A$1:$B$671,2)))+IF(I13,(VLOOKUP(I13,PUNTOS!$A$1:$B$671,2)))+IF(J13,(VLOOKUP(J13,PUNTOS!$A$1:$B$671,2)))+IF(K13,(VLOOKUP(K13,PUNTOS!$A$1:$B$671,2)))+IF(L13,(VLOOKUP(L13,PUNTOS!$A$1:$B$671,2)))+IF(M13,(VLOOKUP(M13,PUNTOS!$A$1:$B$671,2)))+IF(N13,(VLOOKUP(N13,PUNTOS!$A$1:$B$671,2)))+IF(O13,(VLOOKUP(O13,PUNTOS!$A$1:$B$671,2)))+IF(P13,(VLOOKUP(P13,PUNTOS!$A$1:$B$671,2)))+IF(Q13,(VLOOKUP(Q13,PUNTOS!$A$1:$B$671,2)))+IF(R13,(VLOOKUP(R13,PUNTOS!$A$1:$B$671,2)))+IF(S13,(VLOOKUP(S13,PUNTOS!$A$1:$B$671,2)))+IF(T13,(VLOOKUP(T13,PUNTOS!$A$1:$B$671,2)))+IF(U13,(VLOOKUP(U13,PUNTOS!$A$1:$B$671,2)))+IF(V13,(VLOOKUP(V13,PUNTOS!$A$1:$B$671,2)))+IF(W13,(VLOOKUP(W13,PUNTOS!$A$1:$B$671,2)))+IF(X13,(VLOOKUP(X13,PUNTOS!$A$1:$B$671,2)))+IF(Y13,(VLOOKUP(Y13,PUNTOS!$A$1:$B$671,2)))+IF(Z13,(VLOOKUP(Z13,PUNTOS!$A$1:$B$671,2)))+IF(AA13,(VLOOKUP(AA13,PUNTOS!$A$1:$B$671,2)))+IF(AB13,(VLOOKUP(AB13,PUNTOS!$A$1:$B$671,2)))+AC13*250</f>
        <v>0</v>
      </c>
      <c r="AG13" s="10">
        <f>AF13*1000000+AC13*500000+AE13*10000</f>
        <v>0</v>
      </c>
      <c r="AH13" s="11">
        <f>IF(D13,(IF(AF13,(RANK(AG13,$AG$3:$AG$17)),((COUNTIF($AF$3:$AF$17,"&gt;0")+1)+(COUNTIF($AD$3:$AD$17,"=0"))/2))),"")</f>
      </c>
    </row>
    <row r="14" spans="1:34" ht="12" customHeight="1">
      <c r="A14" s="87">
        <f>'MANGA 1'!A14</f>
        <v>0</v>
      </c>
      <c r="B14" s="70">
        <f>IF(A14,(VLOOKUP(A14,DEPORTISTA!$A$1:$G$40,2,FALSE)),"")</f>
      </c>
      <c r="C14" s="76">
        <f>IF(A14,(VLOOKUP(A14,DEPORTISTA!$A$1:$G$40,3,FALSE)),"")</f>
      </c>
      <c r="D14" s="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9">
        <f>COUNTIF(E14:AB14,"&gt;0")</f>
        <v>0</v>
      </c>
      <c r="AD14" s="9">
        <f t="shared" si="1"/>
      </c>
      <c r="AE14" s="31">
        <f>MAX(E14:AB14)</f>
        <v>0</v>
      </c>
      <c r="AF14" s="10">
        <f>IF(E14,(VLOOKUP(E14,PUNTOS!$A$1:$B$671,2)))+IF(F14,(VLOOKUP(F14,PUNTOS!$A$1:$B$671,2)))+IF(G14,(VLOOKUP(G14,PUNTOS!$A$1:$B$671,2)))+IF(H14,(VLOOKUP(H14,PUNTOS!$A$1:$B$671,2)))+IF(I14,(VLOOKUP(I14,PUNTOS!$A$1:$B$671,2)))+IF(J14,(VLOOKUP(J14,PUNTOS!$A$1:$B$671,2)))+IF(K14,(VLOOKUP(K14,PUNTOS!$A$1:$B$671,2)))+IF(L14,(VLOOKUP(L14,PUNTOS!$A$1:$B$671,2)))+IF(M14,(VLOOKUP(M14,PUNTOS!$A$1:$B$671,2)))+IF(N14,(VLOOKUP(N14,PUNTOS!$A$1:$B$671,2)))+IF(O14,(VLOOKUP(O14,PUNTOS!$A$1:$B$671,2)))+IF(P14,(VLOOKUP(P14,PUNTOS!$A$1:$B$671,2)))+IF(Q14,(VLOOKUP(Q14,PUNTOS!$A$1:$B$671,2)))+IF(R14,(VLOOKUP(R14,PUNTOS!$A$1:$B$671,2)))+IF(S14,(VLOOKUP(S14,PUNTOS!$A$1:$B$671,2)))+IF(T14,(VLOOKUP(T14,PUNTOS!$A$1:$B$671,2)))+IF(U14,(VLOOKUP(U14,PUNTOS!$A$1:$B$671,2)))+IF(V14,(VLOOKUP(V14,PUNTOS!$A$1:$B$671,2)))+IF(W14,(VLOOKUP(W14,PUNTOS!$A$1:$B$671,2)))+IF(X14,(VLOOKUP(X14,PUNTOS!$A$1:$B$671,2)))+IF(Y14,(VLOOKUP(Y14,PUNTOS!$A$1:$B$671,2)))+IF(Z14,(VLOOKUP(Z14,PUNTOS!$A$1:$B$671,2)))+IF(AA14,(VLOOKUP(AA14,PUNTOS!$A$1:$B$671,2)))+IF(AB14,(VLOOKUP(AB14,PUNTOS!$A$1:$B$671,2)))+AC14*250</f>
        <v>0</v>
      </c>
      <c r="AG14" s="10">
        <f>AF14*1000000+AC14*500000+AE14*10000</f>
        <v>0</v>
      </c>
      <c r="AH14" s="11">
        <f>IF(D14,(IF(AF14,(RANK(AG14,$AG$3:$AG$17)),((COUNTIF($AF$3:$AF$17,"&gt;0")+1)+(COUNTIF($AD$3:$AD$17,"=0"))/2))),"")</f>
      </c>
    </row>
    <row r="15" spans="1:34" ht="12" customHeight="1">
      <c r="A15" s="87">
        <f>'MANGA 1'!A15</f>
        <v>0</v>
      </c>
      <c r="B15" s="70">
        <f>IF(A15,(VLOOKUP(A15,DEPORTISTA!$A$1:$G$40,2,FALSE)),"")</f>
      </c>
      <c r="C15" s="76">
        <f>IF(A15,(VLOOKUP(A15,DEPORTISTA!$A$1:$G$40,3,FALSE)),"")</f>
      </c>
      <c r="D15" s="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9">
        <f>COUNTIF(E15:AB15,"&gt;0")</f>
        <v>0</v>
      </c>
      <c r="AD15" s="9">
        <f t="shared" si="1"/>
      </c>
      <c r="AE15" s="31">
        <f>MAX(E15:AB15)</f>
        <v>0</v>
      </c>
      <c r="AF15" s="10">
        <f>IF(E15,(VLOOKUP(E15,PUNTOS!$A$1:$B$671,2)))+IF(F15,(VLOOKUP(F15,PUNTOS!$A$1:$B$671,2)))+IF(G15,(VLOOKUP(G15,PUNTOS!$A$1:$B$671,2)))+IF(H15,(VLOOKUP(H15,PUNTOS!$A$1:$B$671,2)))+IF(I15,(VLOOKUP(I15,PUNTOS!$A$1:$B$671,2)))+IF(J15,(VLOOKUP(J15,PUNTOS!$A$1:$B$671,2)))+IF(K15,(VLOOKUP(K15,PUNTOS!$A$1:$B$671,2)))+IF(L15,(VLOOKUP(L15,PUNTOS!$A$1:$B$671,2)))+IF(M15,(VLOOKUP(M15,PUNTOS!$A$1:$B$671,2)))+IF(N15,(VLOOKUP(N15,PUNTOS!$A$1:$B$671,2)))+IF(O15,(VLOOKUP(O15,PUNTOS!$A$1:$B$671,2)))+IF(P15,(VLOOKUP(P15,PUNTOS!$A$1:$B$671,2)))+IF(Q15,(VLOOKUP(Q15,PUNTOS!$A$1:$B$671,2)))+IF(R15,(VLOOKUP(R15,PUNTOS!$A$1:$B$671,2)))+IF(S15,(VLOOKUP(S15,PUNTOS!$A$1:$B$671,2)))+IF(T15,(VLOOKUP(T15,PUNTOS!$A$1:$B$671,2)))+IF(U15,(VLOOKUP(U15,PUNTOS!$A$1:$B$671,2)))+IF(V15,(VLOOKUP(V15,PUNTOS!$A$1:$B$671,2)))+IF(W15,(VLOOKUP(W15,PUNTOS!$A$1:$B$671,2)))+IF(X15,(VLOOKUP(X15,PUNTOS!$A$1:$B$671,2)))+IF(Y15,(VLOOKUP(Y15,PUNTOS!$A$1:$B$671,2)))+IF(Z15,(VLOOKUP(Z15,PUNTOS!$A$1:$B$671,2)))+IF(AA15,(VLOOKUP(AA15,PUNTOS!$A$1:$B$671,2)))+IF(AB15,(VLOOKUP(AB15,PUNTOS!$A$1:$B$671,2)))+AC15*250</f>
        <v>0</v>
      </c>
      <c r="AG15" s="10">
        <f>AF15*1000000+AC15*500000+AE15*10000</f>
        <v>0</v>
      </c>
      <c r="AH15" s="11">
        <f>IF(D15,(IF(AF15,(RANK(AG15,$AG$3:$AG$17)),((COUNTIF($AF$3:$AF$17,"&gt;0")+1)+(COUNTIF($AD$3:$AD$17,"=0"))/2))),"")</f>
      </c>
    </row>
    <row r="16" spans="1:34" ht="12" customHeight="1">
      <c r="A16" s="87">
        <f>'MANGA 1'!A16</f>
        <v>0</v>
      </c>
      <c r="B16" s="70">
        <f>IF(A16,(VLOOKUP(A16,DEPORTISTA!$A$1:$G$40,2,FALSE)),"")</f>
      </c>
      <c r="C16" s="76">
        <f>IF(A16,(VLOOKUP(A16,DEPORTISTA!$A$1:$G$40,3,FALSE)),"")</f>
      </c>
      <c r="D16" s="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">
        <f>COUNTIF(E16:AB16,"&gt;0")</f>
        <v>0</v>
      </c>
      <c r="AD16" s="9">
        <f t="shared" si="1"/>
      </c>
      <c r="AE16" s="31">
        <f>MAX(E16:AB16)</f>
        <v>0</v>
      </c>
      <c r="AF16" s="10">
        <f>IF(E16,(VLOOKUP(E16,PUNTOS!$A$1:$B$671,2)))+IF(F16,(VLOOKUP(F16,PUNTOS!$A$1:$B$671,2)))+IF(G16,(VLOOKUP(G16,PUNTOS!$A$1:$B$671,2)))+IF(H16,(VLOOKUP(H16,PUNTOS!$A$1:$B$671,2)))+IF(I16,(VLOOKUP(I16,PUNTOS!$A$1:$B$671,2)))+IF(J16,(VLOOKUP(J16,PUNTOS!$A$1:$B$671,2)))+IF(K16,(VLOOKUP(K16,PUNTOS!$A$1:$B$671,2)))+IF(L16,(VLOOKUP(L16,PUNTOS!$A$1:$B$671,2)))+IF(M16,(VLOOKUP(M16,PUNTOS!$A$1:$B$671,2)))+IF(N16,(VLOOKUP(N16,PUNTOS!$A$1:$B$671,2)))+IF(O16,(VLOOKUP(O16,PUNTOS!$A$1:$B$671,2)))+IF(P16,(VLOOKUP(P16,PUNTOS!$A$1:$B$671,2)))+IF(Q16,(VLOOKUP(Q16,PUNTOS!$A$1:$B$671,2)))+IF(R16,(VLOOKUP(R16,PUNTOS!$A$1:$B$671,2)))+IF(S16,(VLOOKUP(S16,PUNTOS!$A$1:$B$671,2)))+IF(T16,(VLOOKUP(T16,PUNTOS!$A$1:$B$671,2)))+IF(U16,(VLOOKUP(U16,PUNTOS!$A$1:$B$671,2)))+IF(V16,(VLOOKUP(V16,PUNTOS!$A$1:$B$671,2)))+IF(W16,(VLOOKUP(W16,PUNTOS!$A$1:$B$671,2)))+IF(X16,(VLOOKUP(X16,PUNTOS!$A$1:$B$671,2)))+IF(Y16,(VLOOKUP(Y16,PUNTOS!$A$1:$B$671,2)))+IF(Z16,(VLOOKUP(Z16,PUNTOS!$A$1:$B$671,2)))+IF(AA16,(VLOOKUP(AA16,PUNTOS!$A$1:$B$671,2)))+IF(AB16,(VLOOKUP(AB16,PUNTOS!$A$1:$B$671,2)))+AC16*250</f>
        <v>0</v>
      </c>
      <c r="AG16" s="10">
        <f>AF16*1000000+AC16*500000+AE16*10000</f>
        <v>0</v>
      </c>
      <c r="AH16" s="11">
        <f>IF(D16,(IF(AF16,(RANK(AG16,$AG$3:$AG$17)),((COUNTIF($AF$3:$AF$17,"&gt;0")+1)+(COUNTIF($AD$3:$AD$17,"=0"))/2))),"")</f>
      </c>
    </row>
    <row r="17" spans="1:34" ht="12" customHeight="1">
      <c r="A17" s="87">
        <f>'MANGA 1'!A17</f>
        <v>0</v>
      </c>
      <c r="B17" s="70">
        <f>IF(A17,(VLOOKUP(A17,DEPORTISTA!$A$1:$G$40,2,FALSE)),"")</f>
      </c>
      <c r="C17" s="76">
        <f>IF(A17,(VLOOKUP(A17,DEPORTISTA!$A$1:$G$40,3,FALSE)),"")</f>
      </c>
      <c r="D17" s="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">
        <f t="shared" si="0"/>
        <v>0</v>
      </c>
      <c r="AD17" s="9">
        <f t="shared" si="1"/>
      </c>
      <c r="AE17" s="31">
        <f t="shared" si="2"/>
        <v>0</v>
      </c>
      <c r="AF17" s="10">
        <f>IF(E17,(VLOOKUP(E17,PUNTOS!$A$1:$B$671,2)))+IF(F17,(VLOOKUP(F17,PUNTOS!$A$1:$B$671,2)))+IF(G17,(VLOOKUP(G17,PUNTOS!$A$1:$B$671,2)))+IF(H17,(VLOOKUP(H17,PUNTOS!$A$1:$B$671,2)))+IF(I17,(VLOOKUP(I17,PUNTOS!$A$1:$B$671,2)))+IF(J17,(VLOOKUP(J17,PUNTOS!$A$1:$B$671,2)))+IF(K17,(VLOOKUP(K17,PUNTOS!$A$1:$B$671,2)))+IF(L17,(VLOOKUP(L17,PUNTOS!$A$1:$B$671,2)))+IF(M17,(VLOOKUP(M17,PUNTOS!$A$1:$B$671,2)))+IF(N17,(VLOOKUP(N17,PUNTOS!$A$1:$B$671,2)))+IF(O17,(VLOOKUP(O17,PUNTOS!$A$1:$B$671,2)))+IF(P17,(VLOOKUP(P17,PUNTOS!$A$1:$B$671,2)))+IF(Q17,(VLOOKUP(Q17,PUNTOS!$A$1:$B$671,2)))+IF(R17,(VLOOKUP(R17,PUNTOS!$A$1:$B$671,2)))+IF(S17,(VLOOKUP(S17,PUNTOS!$A$1:$B$671,2)))+IF(T17,(VLOOKUP(T17,PUNTOS!$A$1:$B$671,2)))+IF(U17,(VLOOKUP(U17,PUNTOS!$A$1:$B$671,2)))+IF(V17,(VLOOKUP(V17,PUNTOS!$A$1:$B$671,2)))+IF(W17,(VLOOKUP(W17,PUNTOS!$A$1:$B$671,2)))+IF(X17,(VLOOKUP(X17,PUNTOS!$A$1:$B$671,2)))+IF(Y17,(VLOOKUP(Y17,PUNTOS!$A$1:$B$671,2)))+IF(Z17,(VLOOKUP(Z17,PUNTOS!$A$1:$B$671,2)))+IF(AA17,(VLOOKUP(AA17,PUNTOS!$A$1:$B$671,2)))+IF(AB17,(VLOOKUP(AB17,PUNTOS!$A$1:$B$671,2)))+AC17*250</f>
        <v>0</v>
      </c>
      <c r="AG17" s="10">
        <f t="shared" si="3"/>
        <v>0</v>
      </c>
      <c r="AH17" s="11">
        <f t="shared" si="4"/>
      </c>
    </row>
    <row r="18" spans="1:34" s="34" customFormat="1" ht="3.75" customHeight="1">
      <c r="A18" s="88"/>
      <c r="B18" s="71"/>
      <c r="C18" s="77"/>
      <c r="D18" s="3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6"/>
      <c r="AD18" s="36"/>
      <c r="AE18" s="37"/>
      <c r="AF18" s="38"/>
      <c r="AG18" s="38"/>
      <c r="AH18" s="39"/>
    </row>
    <row r="19" spans="1:34" ht="12" customHeight="1">
      <c r="A19" s="87">
        <f>'MANGA 1'!A19</f>
        <v>0</v>
      </c>
      <c r="B19" s="70">
        <f>IF(A19,(VLOOKUP(A19,DEPORTISTA!$A$1:$G$40,2,FALSE)),"")</f>
      </c>
      <c r="C19" s="76">
        <f>IF(A19,(VLOOKUP(A19,DEPORTISTA!$A$1:$G$40,3,FALSE)),"")</f>
      </c>
      <c r="D19" s="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">
        <f aca="true" t="shared" si="5" ref="AC19:AC33">COUNTIF(E19:AB19,"&gt;0")</f>
        <v>0</v>
      </c>
      <c r="AD19" s="9">
        <f aca="true" t="shared" si="6" ref="AD19:AD33">IF(A19,AC19,"")</f>
      </c>
      <c r="AE19" s="31">
        <f aca="true" t="shared" si="7" ref="AE19:AE33">MAX(E19:AB19)</f>
        <v>0</v>
      </c>
      <c r="AF19" s="10">
        <f>IF(E19,(VLOOKUP(E19,PUNTOS!$A$1:$B$671,2)))+IF(F19,(VLOOKUP(F19,PUNTOS!$A$1:$B$671,2)))+IF(G19,(VLOOKUP(G19,PUNTOS!$A$1:$B$671,2)))+IF(H19,(VLOOKUP(H19,PUNTOS!$A$1:$B$671,2)))+IF(I19,(VLOOKUP(I19,PUNTOS!$A$1:$B$671,2)))+IF(J19,(VLOOKUP(J19,PUNTOS!$A$1:$B$671,2)))+IF(K19,(VLOOKUP(K19,PUNTOS!$A$1:$B$671,2)))+IF(L19,(VLOOKUP(L19,PUNTOS!$A$1:$B$671,2)))+IF(M19,(VLOOKUP(M19,PUNTOS!$A$1:$B$671,2)))+IF(N19,(VLOOKUP(N19,PUNTOS!$A$1:$B$671,2)))+IF(O19,(VLOOKUP(O19,PUNTOS!$A$1:$B$671,2)))+IF(P19,(VLOOKUP(P19,PUNTOS!$A$1:$B$671,2)))+IF(Q19,(VLOOKUP(Q19,PUNTOS!$A$1:$B$671,2)))+IF(R19,(VLOOKUP(R19,PUNTOS!$A$1:$B$671,2)))+IF(S19,(VLOOKUP(S19,PUNTOS!$A$1:$B$671,2)))+IF(T19,(VLOOKUP(T19,PUNTOS!$A$1:$B$671,2)))+IF(U19,(VLOOKUP(U19,PUNTOS!$A$1:$B$671,2)))+IF(V19,(VLOOKUP(V19,PUNTOS!$A$1:$B$671,2)))+IF(W19,(VLOOKUP(W19,PUNTOS!$A$1:$B$671,2)))+IF(X19,(VLOOKUP(X19,PUNTOS!$A$1:$B$671,2)))+IF(Y19,(VLOOKUP(Y19,PUNTOS!$A$1:$B$671,2)))+IF(Z19,(VLOOKUP(Z19,PUNTOS!$A$1:$B$671,2)))+IF(AA19,(VLOOKUP(AA19,PUNTOS!$A$1:$B$671,2)))+IF(AB19,(VLOOKUP(AB19,PUNTOS!$A$1:$B$671,2)))+AC19*250</f>
        <v>0</v>
      </c>
      <c r="AG19" s="10">
        <f t="shared" si="3"/>
        <v>0</v>
      </c>
      <c r="AH19" s="11">
        <f aca="true" t="shared" si="8" ref="AH19:AH33">IF(D19,(IF(AF19,(RANK(AG19,$AG$19:$AG$33)),((COUNTIF($AF$19:$AF$33,"&gt;0")+1)+(COUNTIF($AD$19:$AD$33,"=0"))/2))),"")</f>
      </c>
    </row>
    <row r="20" spans="1:34" ht="12" customHeight="1">
      <c r="A20" s="87">
        <f>'MANGA 1'!A20</f>
        <v>0</v>
      </c>
      <c r="B20" s="70">
        <f>IF(A20,(VLOOKUP(A20,DEPORTISTA!$A$1:$G$40,2,FALSE)),"")</f>
      </c>
      <c r="C20" s="76">
        <f>IF(A20,(VLOOKUP(A20,DEPORTISTA!$A$1:$G$40,3,FALSE)),"")</f>
      </c>
      <c r="D20" s="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9">
        <f t="shared" si="5"/>
        <v>0</v>
      </c>
      <c r="AD20" s="9">
        <f t="shared" si="6"/>
      </c>
      <c r="AE20" s="31">
        <f t="shared" si="7"/>
        <v>0</v>
      </c>
      <c r="AF20" s="10">
        <f>IF(E20,(VLOOKUP(E20,PUNTOS!$A$1:$B$671,2)))+IF(F20,(VLOOKUP(F20,PUNTOS!$A$1:$B$671,2)))+IF(G20,(VLOOKUP(G20,PUNTOS!$A$1:$B$671,2)))+IF(H20,(VLOOKUP(H20,PUNTOS!$A$1:$B$671,2)))+IF(I20,(VLOOKUP(I20,PUNTOS!$A$1:$B$671,2)))+IF(J20,(VLOOKUP(J20,PUNTOS!$A$1:$B$671,2)))+IF(K20,(VLOOKUP(K20,PUNTOS!$A$1:$B$671,2)))+IF(L20,(VLOOKUP(L20,PUNTOS!$A$1:$B$671,2)))+IF(M20,(VLOOKUP(M20,PUNTOS!$A$1:$B$671,2)))+IF(N20,(VLOOKUP(N20,PUNTOS!$A$1:$B$671,2)))+IF(O20,(VLOOKUP(O20,PUNTOS!$A$1:$B$671,2)))+IF(P20,(VLOOKUP(P20,PUNTOS!$A$1:$B$671,2)))+IF(Q20,(VLOOKUP(Q20,PUNTOS!$A$1:$B$671,2)))+IF(R20,(VLOOKUP(R20,PUNTOS!$A$1:$B$671,2)))+IF(S20,(VLOOKUP(S20,PUNTOS!$A$1:$B$671,2)))+IF(T20,(VLOOKUP(T20,PUNTOS!$A$1:$B$671,2)))+IF(U20,(VLOOKUP(U20,PUNTOS!$A$1:$B$671,2)))+IF(V20,(VLOOKUP(V20,PUNTOS!$A$1:$B$671,2)))+IF(W20,(VLOOKUP(W20,PUNTOS!$A$1:$B$671,2)))+IF(X20,(VLOOKUP(X20,PUNTOS!$A$1:$B$671,2)))+IF(Y20,(VLOOKUP(Y20,PUNTOS!$A$1:$B$671,2)))+IF(Z20,(VLOOKUP(Z20,PUNTOS!$A$1:$B$671,2)))+IF(AA20,(VLOOKUP(AA20,PUNTOS!$A$1:$B$671,2)))+IF(AB20,(VLOOKUP(AB20,PUNTOS!$A$1:$B$671,2)))+AC20*250</f>
        <v>0</v>
      </c>
      <c r="AG20" s="10">
        <f t="shared" si="3"/>
        <v>0</v>
      </c>
      <c r="AH20" s="11">
        <f t="shared" si="8"/>
      </c>
    </row>
    <row r="21" spans="1:34" ht="12" customHeight="1">
      <c r="A21" s="87">
        <f>'MANGA 1'!A21</f>
        <v>0</v>
      </c>
      <c r="B21" s="70">
        <f>IF(A21,(VLOOKUP(A21,DEPORTISTA!$A$1:$G$40,2,FALSE)),"")</f>
      </c>
      <c r="C21" s="76">
        <f>IF(A21,(VLOOKUP(A21,DEPORTISTA!$A$1:$G$40,3,FALSE)),"")</f>
      </c>
      <c r="D21" s="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9">
        <f t="shared" si="5"/>
        <v>0</v>
      </c>
      <c r="AD21" s="9">
        <f t="shared" si="6"/>
      </c>
      <c r="AE21" s="31">
        <f t="shared" si="7"/>
        <v>0</v>
      </c>
      <c r="AF21" s="10">
        <f>IF(E21,(VLOOKUP(E21,PUNTOS!$A$1:$B$671,2)))+IF(F21,(VLOOKUP(F21,PUNTOS!$A$1:$B$671,2)))+IF(G21,(VLOOKUP(G21,PUNTOS!$A$1:$B$671,2)))+IF(H21,(VLOOKUP(H21,PUNTOS!$A$1:$B$671,2)))+IF(I21,(VLOOKUP(I21,PUNTOS!$A$1:$B$671,2)))+IF(J21,(VLOOKUP(J21,PUNTOS!$A$1:$B$671,2)))+IF(K21,(VLOOKUP(K21,PUNTOS!$A$1:$B$671,2)))+IF(L21,(VLOOKUP(L21,PUNTOS!$A$1:$B$671,2)))+IF(M21,(VLOOKUP(M21,PUNTOS!$A$1:$B$671,2)))+IF(N21,(VLOOKUP(N21,PUNTOS!$A$1:$B$671,2)))+IF(O21,(VLOOKUP(O21,PUNTOS!$A$1:$B$671,2)))+IF(P21,(VLOOKUP(P21,PUNTOS!$A$1:$B$671,2)))+IF(Q21,(VLOOKUP(Q21,PUNTOS!$A$1:$B$671,2)))+IF(R21,(VLOOKUP(R21,PUNTOS!$A$1:$B$671,2)))+IF(S21,(VLOOKUP(S21,PUNTOS!$A$1:$B$671,2)))+IF(T21,(VLOOKUP(T21,PUNTOS!$A$1:$B$671,2)))+IF(U21,(VLOOKUP(U21,PUNTOS!$A$1:$B$671,2)))+IF(V21,(VLOOKUP(V21,PUNTOS!$A$1:$B$671,2)))+IF(W21,(VLOOKUP(W21,PUNTOS!$A$1:$B$671,2)))+IF(X21,(VLOOKUP(X21,PUNTOS!$A$1:$B$671,2)))+IF(Y21,(VLOOKUP(Y21,PUNTOS!$A$1:$B$671,2)))+IF(Z21,(VLOOKUP(Z21,PUNTOS!$A$1:$B$671,2)))+IF(AA21,(VLOOKUP(AA21,PUNTOS!$A$1:$B$671,2)))+IF(AB21,(VLOOKUP(AB21,PUNTOS!$A$1:$B$671,2)))+AC21*250</f>
        <v>0</v>
      </c>
      <c r="AG21" s="10">
        <f t="shared" si="3"/>
        <v>0</v>
      </c>
      <c r="AH21" s="11">
        <f t="shared" si="8"/>
      </c>
    </row>
    <row r="22" spans="1:34" ht="12" customHeight="1">
      <c r="A22" s="87">
        <f>'MANGA 1'!A22</f>
        <v>0</v>
      </c>
      <c r="B22" s="70">
        <f>IF(A22,(VLOOKUP(A22,DEPORTISTA!$A$1:$G$40,2,FALSE)),"")</f>
      </c>
      <c r="C22" s="76">
        <f>IF(A22,(VLOOKUP(A22,DEPORTISTA!$A$1:$G$40,3,FALSE)),"")</f>
      </c>
      <c r="D22" s="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9">
        <f t="shared" si="5"/>
        <v>0</v>
      </c>
      <c r="AD22" s="9">
        <f t="shared" si="6"/>
      </c>
      <c r="AE22" s="31">
        <f t="shared" si="7"/>
        <v>0</v>
      </c>
      <c r="AF22" s="10">
        <f>IF(E22,(VLOOKUP(E22,PUNTOS!$A$1:$B$671,2)))+IF(F22,(VLOOKUP(F22,PUNTOS!$A$1:$B$671,2)))+IF(G22,(VLOOKUP(G22,PUNTOS!$A$1:$B$671,2)))+IF(H22,(VLOOKUP(H22,PUNTOS!$A$1:$B$671,2)))+IF(I22,(VLOOKUP(I22,PUNTOS!$A$1:$B$671,2)))+IF(J22,(VLOOKUP(J22,PUNTOS!$A$1:$B$671,2)))+IF(K22,(VLOOKUP(K22,PUNTOS!$A$1:$B$671,2)))+IF(L22,(VLOOKUP(L22,PUNTOS!$A$1:$B$671,2)))+IF(M22,(VLOOKUP(M22,PUNTOS!$A$1:$B$671,2)))+IF(N22,(VLOOKUP(N22,PUNTOS!$A$1:$B$671,2)))+IF(O22,(VLOOKUP(O22,PUNTOS!$A$1:$B$671,2)))+IF(P22,(VLOOKUP(P22,PUNTOS!$A$1:$B$671,2)))+IF(Q22,(VLOOKUP(Q22,PUNTOS!$A$1:$B$671,2)))+IF(R22,(VLOOKUP(R22,PUNTOS!$A$1:$B$671,2)))+IF(S22,(VLOOKUP(S22,PUNTOS!$A$1:$B$671,2)))+IF(T22,(VLOOKUP(T22,PUNTOS!$A$1:$B$671,2)))+IF(U22,(VLOOKUP(U22,PUNTOS!$A$1:$B$671,2)))+IF(V22,(VLOOKUP(V22,PUNTOS!$A$1:$B$671,2)))+IF(W22,(VLOOKUP(W22,PUNTOS!$A$1:$B$671,2)))+IF(X22,(VLOOKUP(X22,PUNTOS!$A$1:$B$671,2)))+IF(Y22,(VLOOKUP(Y22,PUNTOS!$A$1:$B$671,2)))+IF(Z22,(VLOOKUP(Z22,PUNTOS!$A$1:$B$671,2)))+IF(AA22,(VLOOKUP(AA22,PUNTOS!$A$1:$B$671,2)))+IF(AB22,(VLOOKUP(AB22,PUNTOS!$A$1:$B$671,2)))+AC22*250</f>
        <v>0</v>
      </c>
      <c r="AG22" s="10">
        <f t="shared" si="3"/>
        <v>0</v>
      </c>
      <c r="AH22" s="11">
        <f t="shared" si="8"/>
      </c>
    </row>
    <row r="23" spans="1:34" ht="12" customHeight="1">
      <c r="A23" s="87">
        <f>'MANGA 1'!A23</f>
        <v>0</v>
      </c>
      <c r="B23" s="70">
        <f>IF(A23,(VLOOKUP(A23,DEPORTISTA!$A$1:$G$40,2,FALSE)),"")</f>
      </c>
      <c r="C23" s="76">
        <f>IF(A23,(VLOOKUP(A23,DEPORTISTA!$A$1:$G$40,3,FALSE)),"")</f>
      </c>
      <c r="D23" s="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9">
        <f t="shared" si="5"/>
        <v>0</v>
      </c>
      <c r="AD23" s="9">
        <f t="shared" si="6"/>
      </c>
      <c r="AE23" s="31">
        <f t="shared" si="7"/>
        <v>0</v>
      </c>
      <c r="AF23" s="10">
        <f>IF(E23,(VLOOKUP(E23,PUNTOS!$A$1:$B$671,2)))+IF(F23,(VLOOKUP(F23,PUNTOS!$A$1:$B$671,2)))+IF(G23,(VLOOKUP(G23,PUNTOS!$A$1:$B$671,2)))+IF(H23,(VLOOKUP(H23,PUNTOS!$A$1:$B$671,2)))+IF(I23,(VLOOKUP(I23,PUNTOS!$A$1:$B$671,2)))+IF(J23,(VLOOKUP(J23,PUNTOS!$A$1:$B$671,2)))+IF(K23,(VLOOKUP(K23,PUNTOS!$A$1:$B$671,2)))+IF(L23,(VLOOKUP(L23,PUNTOS!$A$1:$B$671,2)))+IF(M23,(VLOOKUP(M23,PUNTOS!$A$1:$B$671,2)))+IF(N23,(VLOOKUP(N23,PUNTOS!$A$1:$B$671,2)))+IF(O23,(VLOOKUP(O23,PUNTOS!$A$1:$B$671,2)))+IF(P23,(VLOOKUP(P23,PUNTOS!$A$1:$B$671,2)))+IF(Q23,(VLOOKUP(Q23,PUNTOS!$A$1:$B$671,2)))+IF(R23,(VLOOKUP(R23,PUNTOS!$A$1:$B$671,2)))+IF(S23,(VLOOKUP(S23,PUNTOS!$A$1:$B$671,2)))+IF(T23,(VLOOKUP(T23,PUNTOS!$A$1:$B$671,2)))+IF(U23,(VLOOKUP(U23,PUNTOS!$A$1:$B$671,2)))+IF(V23,(VLOOKUP(V23,PUNTOS!$A$1:$B$671,2)))+IF(W23,(VLOOKUP(W23,PUNTOS!$A$1:$B$671,2)))+IF(X23,(VLOOKUP(X23,PUNTOS!$A$1:$B$671,2)))+IF(Y23,(VLOOKUP(Y23,PUNTOS!$A$1:$B$671,2)))+IF(Z23,(VLOOKUP(Z23,PUNTOS!$A$1:$B$671,2)))+IF(AA23,(VLOOKUP(AA23,PUNTOS!$A$1:$B$671,2)))+IF(AB23,(VLOOKUP(AB23,PUNTOS!$A$1:$B$671,2)))+AC23*250</f>
        <v>0</v>
      </c>
      <c r="AG23" s="10">
        <f t="shared" si="3"/>
        <v>0</v>
      </c>
      <c r="AH23" s="11">
        <f t="shared" si="8"/>
      </c>
    </row>
    <row r="24" spans="1:34" ht="12" customHeight="1">
      <c r="A24" s="87">
        <f>'MANGA 1'!A24</f>
        <v>0</v>
      </c>
      <c r="B24" s="70">
        <f>IF(A24,(VLOOKUP(A24,DEPORTISTA!$A$1:$G$40,2,FALSE)),"")</f>
      </c>
      <c r="C24" s="76">
        <f>IF(A24,(VLOOKUP(A24,DEPORTISTA!$A$1:$G$40,3,FALSE)),"")</f>
      </c>
      <c r="D24" s="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9">
        <f t="shared" si="5"/>
        <v>0</v>
      </c>
      <c r="AD24" s="9">
        <f t="shared" si="6"/>
      </c>
      <c r="AE24" s="31">
        <f t="shared" si="7"/>
        <v>0</v>
      </c>
      <c r="AF24" s="10">
        <f>IF(E24,(VLOOKUP(E24,PUNTOS!$A$1:$B$671,2)))+IF(F24,(VLOOKUP(F24,PUNTOS!$A$1:$B$671,2)))+IF(G24,(VLOOKUP(G24,PUNTOS!$A$1:$B$671,2)))+IF(H24,(VLOOKUP(H24,PUNTOS!$A$1:$B$671,2)))+IF(I24,(VLOOKUP(I24,PUNTOS!$A$1:$B$671,2)))+IF(J24,(VLOOKUP(J24,PUNTOS!$A$1:$B$671,2)))+IF(K24,(VLOOKUP(K24,PUNTOS!$A$1:$B$671,2)))+IF(L24,(VLOOKUP(L24,PUNTOS!$A$1:$B$671,2)))+IF(M24,(VLOOKUP(M24,PUNTOS!$A$1:$B$671,2)))+IF(N24,(VLOOKUP(N24,PUNTOS!$A$1:$B$671,2)))+IF(O24,(VLOOKUP(O24,PUNTOS!$A$1:$B$671,2)))+IF(P24,(VLOOKUP(P24,PUNTOS!$A$1:$B$671,2)))+IF(Q24,(VLOOKUP(Q24,PUNTOS!$A$1:$B$671,2)))+IF(R24,(VLOOKUP(R24,PUNTOS!$A$1:$B$671,2)))+IF(S24,(VLOOKUP(S24,PUNTOS!$A$1:$B$671,2)))+IF(T24,(VLOOKUP(T24,PUNTOS!$A$1:$B$671,2)))+IF(U24,(VLOOKUP(U24,PUNTOS!$A$1:$B$671,2)))+IF(V24,(VLOOKUP(V24,PUNTOS!$A$1:$B$671,2)))+IF(W24,(VLOOKUP(W24,PUNTOS!$A$1:$B$671,2)))+IF(X24,(VLOOKUP(X24,PUNTOS!$A$1:$B$671,2)))+IF(Y24,(VLOOKUP(Y24,PUNTOS!$A$1:$B$671,2)))+IF(Z24,(VLOOKUP(Z24,PUNTOS!$A$1:$B$671,2)))+IF(AA24,(VLOOKUP(AA24,PUNTOS!$A$1:$B$671,2)))+IF(AB24,(VLOOKUP(AB24,PUNTOS!$A$1:$B$671,2)))+AC24*250</f>
        <v>0</v>
      </c>
      <c r="AG24" s="10">
        <f t="shared" si="3"/>
        <v>0</v>
      </c>
      <c r="AH24" s="11">
        <f t="shared" si="8"/>
      </c>
    </row>
    <row r="25" spans="1:34" ht="12" customHeight="1">
      <c r="A25" s="87">
        <f>'MANGA 1'!A25</f>
        <v>0</v>
      </c>
      <c r="B25" s="70">
        <f>IF(A25,(VLOOKUP(A25,DEPORTISTA!$A$1:$G$40,2,FALSE)),"")</f>
      </c>
      <c r="C25" s="76">
        <f>IF(A25,(VLOOKUP(A25,DEPORTISTA!$A$1:$G$40,3,FALSE)),"")</f>
      </c>
      <c r="D25" s="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9">
        <f t="shared" si="5"/>
        <v>0</v>
      </c>
      <c r="AD25" s="9">
        <f t="shared" si="6"/>
      </c>
      <c r="AE25" s="31">
        <f t="shared" si="7"/>
        <v>0</v>
      </c>
      <c r="AF25" s="10">
        <f>IF(E25,(VLOOKUP(E25,PUNTOS!$A$1:$B$671,2)))+IF(F25,(VLOOKUP(F25,PUNTOS!$A$1:$B$671,2)))+IF(G25,(VLOOKUP(G25,PUNTOS!$A$1:$B$671,2)))+IF(H25,(VLOOKUP(H25,PUNTOS!$A$1:$B$671,2)))+IF(I25,(VLOOKUP(I25,PUNTOS!$A$1:$B$671,2)))+IF(J25,(VLOOKUP(J25,PUNTOS!$A$1:$B$671,2)))+IF(K25,(VLOOKUP(K25,PUNTOS!$A$1:$B$671,2)))+IF(L25,(VLOOKUP(L25,PUNTOS!$A$1:$B$671,2)))+IF(M25,(VLOOKUP(M25,PUNTOS!$A$1:$B$671,2)))+IF(N25,(VLOOKUP(N25,PUNTOS!$A$1:$B$671,2)))+IF(O25,(VLOOKUP(O25,PUNTOS!$A$1:$B$671,2)))+IF(P25,(VLOOKUP(P25,PUNTOS!$A$1:$B$671,2)))+IF(Q25,(VLOOKUP(Q25,PUNTOS!$A$1:$B$671,2)))+IF(R25,(VLOOKUP(R25,PUNTOS!$A$1:$B$671,2)))+IF(S25,(VLOOKUP(S25,PUNTOS!$A$1:$B$671,2)))+IF(T25,(VLOOKUP(T25,PUNTOS!$A$1:$B$671,2)))+IF(U25,(VLOOKUP(U25,PUNTOS!$A$1:$B$671,2)))+IF(V25,(VLOOKUP(V25,PUNTOS!$A$1:$B$671,2)))+IF(W25,(VLOOKUP(W25,PUNTOS!$A$1:$B$671,2)))+IF(X25,(VLOOKUP(X25,PUNTOS!$A$1:$B$671,2)))+IF(Y25,(VLOOKUP(Y25,PUNTOS!$A$1:$B$671,2)))+IF(Z25,(VLOOKUP(Z25,PUNTOS!$A$1:$B$671,2)))+IF(AA25,(VLOOKUP(AA25,PUNTOS!$A$1:$B$671,2)))+IF(AB25,(VLOOKUP(AB25,PUNTOS!$A$1:$B$671,2)))+AC25*250</f>
        <v>0</v>
      </c>
      <c r="AG25" s="10">
        <f t="shared" si="3"/>
        <v>0</v>
      </c>
      <c r="AH25" s="11">
        <f t="shared" si="8"/>
      </c>
    </row>
    <row r="26" spans="1:34" ht="12" customHeight="1">
      <c r="A26" s="87">
        <f>'MANGA 1'!A26</f>
        <v>0</v>
      </c>
      <c r="B26" s="70">
        <f>IF(A26,(VLOOKUP(A26,DEPORTISTA!$A$1:$G$40,2,FALSE)),"")</f>
      </c>
      <c r="C26" s="76">
        <f>IF(A26,(VLOOKUP(A26,DEPORTISTA!$A$1:$G$40,3,FALSE)),"")</f>
      </c>
      <c r="D26" s="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9">
        <f t="shared" si="5"/>
        <v>0</v>
      </c>
      <c r="AD26" s="9">
        <f t="shared" si="6"/>
      </c>
      <c r="AE26" s="31">
        <f t="shared" si="7"/>
        <v>0</v>
      </c>
      <c r="AF26" s="10">
        <f>IF(E26,(VLOOKUP(E26,PUNTOS!$A$1:$B$671,2)))+IF(F26,(VLOOKUP(F26,PUNTOS!$A$1:$B$671,2)))+IF(G26,(VLOOKUP(G26,PUNTOS!$A$1:$B$671,2)))+IF(H26,(VLOOKUP(H26,PUNTOS!$A$1:$B$671,2)))+IF(I26,(VLOOKUP(I26,PUNTOS!$A$1:$B$671,2)))+IF(J26,(VLOOKUP(J26,PUNTOS!$A$1:$B$671,2)))+IF(K26,(VLOOKUP(K26,PUNTOS!$A$1:$B$671,2)))+IF(L26,(VLOOKUP(L26,PUNTOS!$A$1:$B$671,2)))+IF(M26,(VLOOKUP(M26,PUNTOS!$A$1:$B$671,2)))+IF(N26,(VLOOKUP(N26,PUNTOS!$A$1:$B$671,2)))+IF(O26,(VLOOKUP(O26,PUNTOS!$A$1:$B$671,2)))+IF(P26,(VLOOKUP(P26,PUNTOS!$A$1:$B$671,2)))+IF(Q26,(VLOOKUP(Q26,PUNTOS!$A$1:$B$671,2)))+IF(R26,(VLOOKUP(R26,PUNTOS!$A$1:$B$671,2)))+IF(S26,(VLOOKUP(S26,PUNTOS!$A$1:$B$671,2)))+IF(T26,(VLOOKUP(T26,PUNTOS!$A$1:$B$671,2)))+IF(U26,(VLOOKUP(U26,PUNTOS!$A$1:$B$671,2)))+IF(V26,(VLOOKUP(V26,PUNTOS!$A$1:$B$671,2)))+IF(W26,(VLOOKUP(W26,PUNTOS!$A$1:$B$671,2)))+IF(X26,(VLOOKUP(X26,PUNTOS!$A$1:$B$671,2)))+IF(Y26,(VLOOKUP(Y26,PUNTOS!$A$1:$B$671,2)))+IF(Z26,(VLOOKUP(Z26,PUNTOS!$A$1:$B$671,2)))+IF(AA26,(VLOOKUP(AA26,PUNTOS!$A$1:$B$671,2)))+IF(AB26,(VLOOKUP(AB26,PUNTOS!$A$1:$B$671,2)))+AC26*250</f>
        <v>0</v>
      </c>
      <c r="AG26" s="10">
        <f t="shared" si="3"/>
        <v>0</v>
      </c>
      <c r="AH26" s="11">
        <f t="shared" si="8"/>
      </c>
    </row>
    <row r="27" spans="1:34" ht="12" customHeight="1">
      <c r="A27" s="87">
        <f>'MANGA 1'!A27</f>
        <v>0</v>
      </c>
      <c r="B27" s="70">
        <f>IF(A27,(VLOOKUP(A27,DEPORTISTA!$A$1:$G$40,2,FALSE)),"")</f>
      </c>
      <c r="C27" s="76">
        <f>IF(A27,(VLOOKUP(A27,DEPORTISTA!$A$1:$G$40,3,FALSE)),"")</f>
      </c>
      <c r="D27" s="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">
        <f t="shared" si="5"/>
        <v>0</v>
      </c>
      <c r="AD27" s="9">
        <f t="shared" si="6"/>
      </c>
      <c r="AE27" s="31">
        <f t="shared" si="7"/>
        <v>0</v>
      </c>
      <c r="AF27" s="10">
        <f>IF(E27,(VLOOKUP(E27,PUNTOS!$A$1:$B$671,2)))+IF(F27,(VLOOKUP(F27,PUNTOS!$A$1:$B$671,2)))+IF(G27,(VLOOKUP(G27,PUNTOS!$A$1:$B$671,2)))+IF(H27,(VLOOKUP(H27,PUNTOS!$A$1:$B$671,2)))+IF(I27,(VLOOKUP(I27,PUNTOS!$A$1:$B$671,2)))+IF(J27,(VLOOKUP(J27,PUNTOS!$A$1:$B$671,2)))+IF(K27,(VLOOKUP(K27,PUNTOS!$A$1:$B$671,2)))+IF(L27,(VLOOKUP(L27,PUNTOS!$A$1:$B$671,2)))+IF(M27,(VLOOKUP(M27,PUNTOS!$A$1:$B$671,2)))+IF(N27,(VLOOKUP(N27,PUNTOS!$A$1:$B$671,2)))+IF(O27,(VLOOKUP(O27,PUNTOS!$A$1:$B$671,2)))+IF(P27,(VLOOKUP(P27,PUNTOS!$A$1:$B$671,2)))+IF(Q27,(VLOOKUP(Q27,PUNTOS!$A$1:$B$671,2)))+IF(R27,(VLOOKUP(R27,PUNTOS!$A$1:$B$671,2)))+IF(S27,(VLOOKUP(S27,PUNTOS!$A$1:$B$671,2)))+IF(T27,(VLOOKUP(T27,PUNTOS!$A$1:$B$671,2)))+IF(U27,(VLOOKUP(U27,PUNTOS!$A$1:$B$671,2)))+IF(V27,(VLOOKUP(V27,PUNTOS!$A$1:$B$671,2)))+IF(W27,(VLOOKUP(W27,PUNTOS!$A$1:$B$671,2)))+IF(X27,(VLOOKUP(X27,PUNTOS!$A$1:$B$671,2)))+IF(Y27,(VLOOKUP(Y27,PUNTOS!$A$1:$B$671,2)))+IF(Z27,(VLOOKUP(Z27,PUNTOS!$A$1:$B$671,2)))+IF(AA27,(VLOOKUP(AA27,PUNTOS!$A$1:$B$671,2)))+IF(AB27,(VLOOKUP(AB27,PUNTOS!$A$1:$B$671,2)))+AC27*250</f>
        <v>0</v>
      </c>
      <c r="AG27" s="10">
        <f t="shared" si="3"/>
        <v>0</v>
      </c>
      <c r="AH27" s="11">
        <f t="shared" si="8"/>
      </c>
    </row>
    <row r="28" spans="1:34" ht="12" customHeight="1">
      <c r="A28" s="87">
        <f>'MANGA 1'!A28</f>
        <v>0</v>
      </c>
      <c r="B28" s="70">
        <f>IF(A28,(VLOOKUP(A28,DEPORTISTA!$A$1:$G$40,2,FALSE)),"")</f>
      </c>
      <c r="C28" s="76">
        <f>IF(A28,(VLOOKUP(A28,DEPORTISTA!$A$1:$G$40,3,FALSE)),"")</f>
      </c>
      <c r="D28" s="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9">
        <f>COUNTIF(E28:AB28,"&gt;0")</f>
        <v>0</v>
      </c>
      <c r="AD28" s="9">
        <f t="shared" si="6"/>
      </c>
      <c r="AE28" s="31">
        <f>MAX(E28:AB28)</f>
        <v>0</v>
      </c>
      <c r="AF28" s="10">
        <f>IF(E28,(VLOOKUP(E28,PUNTOS!$A$1:$B$671,2)))+IF(F28,(VLOOKUP(F28,PUNTOS!$A$1:$B$671,2)))+IF(G28,(VLOOKUP(G28,PUNTOS!$A$1:$B$671,2)))+IF(H28,(VLOOKUP(H28,PUNTOS!$A$1:$B$671,2)))+IF(I28,(VLOOKUP(I28,PUNTOS!$A$1:$B$671,2)))+IF(J28,(VLOOKUP(J28,PUNTOS!$A$1:$B$671,2)))+IF(K28,(VLOOKUP(K28,PUNTOS!$A$1:$B$671,2)))+IF(L28,(VLOOKUP(L28,PUNTOS!$A$1:$B$671,2)))+IF(M28,(VLOOKUP(M28,PUNTOS!$A$1:$B$671,2)))+IF(N28,(VLOOKUP(N28,PUNTOS!$A$1:$B$671,2)))+IF(O28,(VLOOKUP(O28,PUNTOS!$A$1:$B$671,2)))+IF(P28,(VLOOKUP(P28,PUNTOS!$A$1:$B$671,2)))+IF(Q28,(VLOOKUP(Q28,PUNTOS!$A$1:$B$671,2)))+IF(R28,(VLOOKUP(R28,PUNTOS!$A$1:$B$671,2)))+IF(S28,(VLOOKUP(S28,PUNTOS!$A$1:$B$671,2)))+IF(T28,(VLOOKUP(T28,PUNTOS!$A$1:$B$671,2)))+IF(U28,(VLOOKUP(U28,PUNTOS!$A$1:$B$671,2)))+IF(V28,(VLOOKUP(V28,PUNTOS!$A$1:$B$671,2)))+IF(W28,(VLOOKUP(W28,PUNTOS!$A$1:$B$671,2)))+IF(X28,(VLOOKUP(X28,PUNTOS!$A$1:$B$671,2)))+IF(Y28,(VLOOKUP(Y28,PUNTOS!$A$1:$B$671,2)))+IF(Z28,(VLOOKUP(Z28,PUNTOS!$A$1:$B$671,2)))+IF(AA28,(VLOOKUP(AA28,PUNTOS!$A$1:$B$671,2)))+IF(AB28,(VLOOKUP(AB28,PUNTOS!$A$1:$B$671,2)))+AC28*250</f>
        <v>0</v>
      </c>
      <c r="AG28" s="10">
        <f>AF28*1000000+AC28*500000+AE28*10000</f>
        <v>0</v>
      </c>
      <c r="AH28" s="11">
        <f>IF(D28,(IF(AF28,(RANK(AG28,$AG$19:$AG$33)),((COUNTIF($AF$19:$AF$33,"&gt;0")+1)+(COUNTIF($AD$19:$AD$33,"=0"))/2))),"")</f>
      </c>
    </row>
    <row r="29" spans="1:34" ht="12" customHeight="1">
      <c r="A29" s="87">
        <f>'MANGA 1'!A29</f>
        <v>0</v>
      </c>
      <c r="B29" s="70">
        <f>IF(A29,(VLOOKUP(A29,DEPORTISTA!$A$1:$G$40,2,FALSE)),"")</f>
      </c>
      <c r="C29" s="76">
        <f>IF(A29,(VLOOKUP(A29,DEPORTISTA!$A$1:$G$40,3,FALSE)),"")</f>
      </c>
      <c r="D29" s="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9">
        <f>COUNTIF(E29:AB29,"&gt;0")</f>
        <v>0</v>
      </c>
      <c r="AD29" s="9">
        <f t="shared" si="6"/>
      </c>
      <c r="AE29" s="31">
        <f>MAX(E29:AB29)</f>
        <v>0</v>
      </c>
      <c r="AF29" s="10">
        <f>IF(E29,(VLOOKUP(E29,PUNTOS!$A$1:$B$671,2)))+IF(F29,(VLOOKUP(F29,PUNTOS!$A$1:$B$671,2)))+IF(G29,(VLOOKUP(G29,PUNTOS!$A$1:$B$671,2)))+IF(H29,(VLOOKUP(H29,PUNTOS!$A$1:$B$671,2)))+IF(I29,(VLOOKUP(I29,PUNTOS!$A$1:$B$671,2)))+IF(J29,(VLOOKUP(J29,PUNTOS!$A$1:$B$671,2)))+IF(K29,(VLOOKUP(K29,PUNTOS!$A$1:$B$671,2)))+IF(L29,(VLOOKUP(L29,PUNTOS!$A$1:$B$671,2)))+IF(M29,(VLOOKUP(M29,PUNTOS!$A$1:$B$671,2)))+IF(N29,(VLOOKUP(N29,PUNTOS!$A$1:$B$671,2)))+IF(O29,(VLOOKUP(O29,PUNTOS!$A$1:$B$671,2)))+IF(P29,(VLOOKUP(P29,PUNTOS!$A$1:$B$671,2)))+IF(Q29,(VLOOKUP(Q29,PUNTOS!$A$1:$B$671,2)))+IF(R29,(VLOOKUP(R29,PUNTOS!$A$1:$B$671,2)))+IF(S29,(VLOOKUP(S29,PUNTOS!$A$1:$B$671,2)))+IF(T29,(VLOOKUP(T29,PUNTOS!$A$1:$B$671,2)))+IF(U29,(VLOOKUP(U29,PUNTOS!$A$1:$B$671,2)))+IF(V29,(VLOOKUP(V29,PUNTOS!$A$1:$B$671,2)))+IF(W29,(VLOOKUP(W29,PUNTOS!$A$1:$B$671,2)))+IF(X29,(VLOOKUP(X29,PUNTOS!$A$1:$B$671,2)))+IF(Y29,(VLOOKUP(Y29,PUNTOS!$A$1:$B$671,2)))+IF(Z29,(VLOOKUP(Z29,PUNTOS!$A$1:$B$671,2)))+IF(AA29,(VLOOKUP(AA29,PUNTOS!$A$1:$B$671,2)))+IF(AB29,(VLOOKUP(AB29,PUNTOS!$A$1:$B$671,2)))+AC29*250</f>
        <v>0</v>
      </c>
      <c r="AG29" s="10">
        <f>AF29*1000000+AC29*500000+AE29*10000</f>
        <v>0</v>
      </c>
      <c r="AH29" s="11">
        <f>IF(D29,(IF(AF29,(RANK(AG29,$AG$19:$AG$33)),((COUNTIF($AF$19:$AF$33,"&gt;0")+1)+(COUNTIF($AD$19:$AD$33,"=0"))/2))),"")</f>
      </c>
    </row>
    <row r="30" spans="1:34" ht="12" customHeight="1">
      <c r="A30" s="87">
        <f>'MANGA 1'!A30</f>
        <v>0</v>
      </c>
      <c r="B30" s="70">
        <f>IF(A30,(VLOOKUP(A30,DEPORTISTA!$A$1:$G$40,2,FALSE)),"")</f>
      </c>
      <c r="C30" s="76">
        <f>IF(A30,(VLOOKUP(A30,DEPORTISTA!$A$1:$G$40,3,FALSE)),"")</f>
      </c>
      <c r="D30" s="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9">
        <f>COUNTIF(E30:AB30,"&gt;0")</f>
        <v>0</v>
      </c>
      <c r="AD30" s="9">
        <f t="shared" si="6"/>
      </c>
      <c r="AE30" s="31">
        <f>MAX(E30:AB30)</f>
        <v>0</v>
      </c>
      <c r="AF30" s="10">
        <f>IF(E30,(VLOOKUP(E30,PUNTOS!$A$1:$B$671,2)))+IF(F30,(VLOOKUP(F30,PUNTOS!$A$1:$B$671,2)))+IF(G30,(VLOOKUP(G30,PUNTOS!$A$1:$B$671,2)))+IF(H30,(VLOOKUP(H30,PUNTOS!$A$1:$B$671,2)))+IF(I30,(VLOOKUP(I30,PUNTOS!$A$1:$B$671,2)))+IF(J30,(VLOOKUP(J30,PUNTOS!$A$1:$B$671,2)))+IF(K30,(VLOOKUP(K30,PUNTOS!$A$1:$B$671,2)))+IF(L30,(VLOOKUP(L30,PUNTOS!$A$1:$B$671,2)))+IF(M30,(VLOOKUP(M30,PUNTOS!$A$1:$B$671,2)))+IF(N30,(VLOOKUP(N30,PUNTOS!$A$1:$B$671,2)))+IF(O30,(VLOOKUP(O30,PUNTOS!$A$1:$B$671,2)))+IF(P30,(VLOOKUP(P30,PUNTOS!$A$1:$B$671,2)))+IF(Q30,(VLOOKUP(Q30,PUNTOS!$A$1:$B$671,2)))+IF(R30,(VLOOKUP(R30,PUNTOS!$A$1:$B$671,2)))+IF(S30,(VLOOKUP(S30,PUNTOS!$A$1:$B$671,2)))+IF(T30,(VLOOKUP(T30,PUNTOS!$A$1:$B$671,2)))+IF(U30,(VLOOKUP(U30,PUNTOS!$A$1:$B$671,2)))+IF(V30,(VLOOKUP(V30,PUNTOS!$A$1:$B$671,2)))+IF(W30,(VLOOKUP(W30,PUNTOS!$A$1:$B$671,2)))+IF(X30,(VLOOKUP(X30,PUNTOS!$A$1:$B$671,2)))+IF(Y30,(VLOOKUP(Y30,PUNTOS!$A$1:$B$671,2)))+IF(Z30,(VLOOKUP(Z30,PUNTOS!$A$1:$B$671,2)))+IF(AA30,(VLOOKUP(AA30,PUNTOS!$A$1:$B$671,2)))+IF(AB30,(VLOOKUP(AB30,PUNTOS!$A$1:$B$671,2)))+AC30*250</f>
        <v>0</v>
      </c>
      <c r="AG30" s="10">
        <f>AF30*1000000+AC30*500000+AE30*10000</f>
        <v>0</v>
      </c>
      <c r="AH30" s="11">
        <f>IF(D30,(IF(AF30,(RANK(AG30,$AG$19:$AG$33)),((COUNTIF($AF$19:$AF$33,"&gt;0")+1)+(COUNTIF($AD$19:$AD$33,"=0"))/2))),"")</f>
      </c>
    </row>
    <row r="31" spans="1:34" ht="12" customHeight="1">
      <c r="A31" s="87">
        <f>'MANGA 1'!A31</f>
        <v>0</v>
      </c>
      <c r="B31" s="70">
        <f>IF(A31,(VLOOKUP(A31,DEPORTISTA!$A$1:$G$40,2,FALSE)),"")</f>
      </c>
      <c r="C31" s="76">
        <f>IF(A31,(VLOOKUP(A31,DEPORTISTA!$A$1:$G$40,3,FALSE)),"")</f>
      </c>
      <c r="D31" s="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9">
        <f>COUNTIF(E31:AB31,"&gt;0")</f>
        <v>0</v>
      </c>
      <c r="AD31" s="9">
        <f t="shared" si="6"/>
      </c>
      <c r="AE31" s="31">
        <f>MAX(E31:AB31)</f>
        <v>0</v>
      </c>
      <c r="AF31" s="10">
        <f>IF(E31,(VLOOKUP(E31,PUNTOS!$A$1:$B$671,2)))+IF(F31,(VLOOKUP(F31,PUNTOS!$A$1:$B$671,2)))+IF(G31,(VLOOKUP(G31,PUNTOS!$A$1:$B$671,2)))+IF(H31,(VLOOKUP(H31,PUNTOS!$A$1:$B$671,2)))+IF(I31,(VLOOKUP(I31,PUNTOS!$A$1:$B$671,2)))+IF(J31,(VLOOKUP(J31,PUNTOS!$A$1:$B$671,2)))+IF(K31,(VLOOKUP(K31,PUNTOS!$A$1:$B$671,2)))+IF(L31,(VLOOKUP(L31,PUNTOS!$A$1:$B$671,2)))+IF(M31,(VLOOKUP(M31,PUNTOS!$A$1:$B$671,2)))+IF(N31,(VLOOKUP(N31,PUNTOS!$A$1:$B$671,2)))+IF(O31,(VLOOKUP(O31,PUNTOS!$A$1:$B$671,2)))+IF(P31,(VLOOKUP(P31,PUNTOS!$A$1:$B$671,2)))+IF(Q31,(VLOOKUP(Q31,PUNTOS!$A$1:$B$671,2)))+IF(R31,(VLOOKUP(R31,PUNTOS!$A$1:$B$671,2)))+IF(S31,(VLOOKUP(S31,PUNTOS!$A$1:$B$671,2)))+IF(T31,(VLOOKUP(T31,PUNTOS!$A$1:$B$671,2)))+IF(U31,(VLOOKUP(U31,PUNTOS!$A$1:$B$671,2)))+IF(V31,(VLOOKUP(V31,PUNTOS!$A$1:$B$671,2)))+IF(W31,(VLOOKUP(W31,PUNTOS!$A$1:$B$671,2)))+IF(X31,(VLOOKUP(X31,PUNTOS!$A$1:$B$671,2)))+IF(Y31,(VLOOKUP(Y31,PUNTOS!$A$1:$B$671,2)))+IF(Z31,(VLOOKUP(Z31,PUNTOS!$A$1:$B$671,2)))+IF(AA31,(VLOOKUP(AA31,PUNTOS!$A$1:$B$671,2)))+IF(AB31,(VLOOKUP(AB31,PUNTOS!$A$1:$B$671,2)))+AC31*250</f>
        <v>0</v>
      </c>
      <c r="AG31" s="10">
        <f>AF31*1000000+AC31*500000+AE31*10000</f>
        <v>0</v>
      </c>
      <c r="AH31" s="11">
        <f>IF(D31,(IF(AF31,(RANK(AG31,$AG$19:$AG$33)),((COUNTIF($AF$19:$AF$33,"&gt;0")+1)+(COUNTIF($AD$19:$AD$33,"=0"))/2))),"")</f>
      </c>
    </row>
    <row r="32" spans="1:34" ht="12" customHeight="1">
      <c r="A32" s="87">
        <f>'MANGA 1'!A32</f>
        <v>0</v>
      </c>
      <c r="B32" s="70">
        <f>IF(A32,(VLOOKUP(A32,DEPORTISTA!$A$1:$G$40,2,FALSE)),"")</f>
      </c>
      <c r="C32" s="76">
        <f>IF(A32,(VLOOKUP(A32,DEPORTISTA!$A$1:$G$40,3,FALSE)),"")</f>
      </c>
      <c r="D32" s="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9">
        <f>COUNTIF(E32:AB32,"&gt;0")</f>
        <v>0</v>
      </c>
      <c r="AD32" s="9">
        <f t="shared" si="6"/>
      </c>
      <c r="AE32" s="31">
        <f>MAX(E32:AB32)</f>
        <v>0</v>
      </c>
      <c r="AF32" s="10">
        <f>IF(E32,(VLOOKUP(E32,PUNTOS!$A$1:$B$671,2)))+IF(F32,(VLOOKUP(F32,PUNTOS!$A$1:$B$671,2)))+IF(G32,(VLOOKUP(G32,PUNTOS!$A$1:$B$671,2)))+IF(H32,(VLOOKUP(H32,PUNTOS!$A$1:$B$671,2)))+IF(I32,(VLOOKUP(I32,PUNTOS!$A$1:$B$671,2)))+IF(J32,(VLOOKUP(J32,PUNTOS!$A$1:$B$671,2)))+IF(K32,(VLOOKUP(K32,PUNTOS!$A$1:$B$671,2)))+IF(L32,(VLOOKUP(L32,PUNTOS!$A$1:$B$671,2)))+IF(M32,(VLOOKUP(M32,PUNTOS!$A$1:$B$671,2)))+IF(N32,(VLOOKUP(N32,PUNTOS!$A$1:$B$671,2)))+IF(O32,(VLOOKUP(O32,PUNTOS!$A$1:$B$671,2)))+IF(P32,(VLOOKUP(P32,PUNTOS!$A$1:$B$671,2)))+IF(Q32,(VLOOKUP(Q32,PUNTOS!$A$1:$B$671,2)))+IF(R32,(VLOOKUP(R32,PUNTOS!$A$1:$B$671,2)))+IF(S32,(VLOOKUP(S32,PUNTOS!$A$1:$B$671,2)))+IF(T32,(VLOOKUP(T32,PUNTOS!$A$1:$B$671,2)))+IF(U32,(VLOOKUP(U32,PUNTOS!$A$1:$B$671,2)))+IF(V32,(VLOOKUP(V32,PUNTOS!$A$1:$B$671,2)))+IF(W32,(VLOOKUP(W32,PUNTOS!$A$1:$B$671,2)))+IF(X32,(VLOOKUP(X32,PUNTOS!$A$1:$B$671,2)))+IF(Y32,(VLOOKUP(Y32,PUNTOS!$A$1:$B$671,2)))+IF(Z32,(VLOOKUP(Z32,PUNTOS!$A$1:$B$671,2)))+IF(AA32,(VLOOKUP(AA32,PUNTOS!$A$1:$B$671,2)))+IF(AB32,(VLOOKUP(AB32,PUNTOS!$A$1:$B$671,2)))+AC32*250</f>
        <v>0</v>
      </c>
      <c r="AG32" s="10">
        <f>AF32*1000000+AC32*500000+AE32*10000</f>
        <v>0</v>
      </c>
      <c r="AH32" s="11">
        <f>IF(D32,(IF(AF32,(RANK(AG32,$AG$19:$AG$33)),((COUNTIF($AF$19:$AF$33,"&gt;0")+1)+(COUNTIF($AD$19:$AD$33,"=0"))/2))),"")</f>
      </c>
    </row>
    <row r="33" spans="1:34" ht="12" customHeight="1">
      <c r="A33" s="87">
        <f>'MANGA 1'!A33</f>
        <v>0</v>
      </c>
      <c r="B33" s="70">
        <f>IF(A33,(VLOOKUP(A33,DEPORTISTA!$A$1:$G$40,2,FALSE)),"")</f>
      </c>
      <c r="C33" s="76">
        <f>IF(A33,(VLOOKUP(A33,DEPORTISTA!$A$1:$G$40,3,FALSE)),"")</f>
      </c>
      <c r="D33" s="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9">
        <f t="shared" si="5"/>
        <v>0</v>
      </c>
      <c r="AD33" s="9">
        <f t="shared" si="6"/>
      </c>
      <c r="AE33" s="31">
        <f t="shared" si="7"/>
        <v>0</v>
      </c>
      <c r="AF33" s="10">
        <f>IF(E33,(VLOOKUP(E33,PUNTOS!$A$1:$B$671,2)))+IF(F33,(VLOOKUP(F33,PUNTOS!$A$1:$B$671,2)))+IF(G33,(VLOOKUP(G33,PUNTOS!$A$1:$B$671,2)))+IF(H33,(VLOOKUP(H33,PUNTOS!$A$1:$B$671,2)))+IF(I33,(VLOOKUP(I33,PUNTOS!$A$1:$B$671,2)))+IF(J33,(VLOOKUP(J33,PUNTOS!$A$1:$B$671,2)))+IF(K33,(VLOOKUP(K33,PUNTOS!$A$1:$B$671,2)))+IF(L33,(VLOOKUP(L33,PUNTOS!$A$1:$B$671,2)))+IF(M33,(VLOOKUP(M33,PUNTOS!$A$1:$B$671,2)))+IF(N33,(VLOOKUP(N33,PUNTOS!$A$1:$B$671,2)))+IF(O33,(VLOOKUP(O33,PUNTOS!$A$1:$B$671,2)))+IF(P33,(VLOOKUP(P33,PUNTOS!$A$1:$B$671,2)))+IF(Q33,(VLOOKUP(Q33,PUNTOS!$A$1:$B$671,2)))+IF(R33,(VLOOKUP(R33,PUNTOS!$A$1:$B$671,2)))+IF(S33,(VLOOKUP(S33,PUNTOS!$A$1:$B$671,2)))+IF(T33,(VLOOKUP(T33,PUNTOS!$A$1:$B$671,2)))+IF(U33,(VLOOKUP(U33,PUNTOS!$A$1:$B$671,2)))+IF(V33,(VLOOKUP(V33,PUNTOS!$A$1:$B$671,2)))+IF(W33,(VLOOKUP(W33,PUNTOS!$A$1:$B$671,2)))+IF(X33,(VLOOKUP(X33,PUNTOS!$A$1:$B$671,2)))+IF(Y33,(VLOOKUP(Y33,PUNTOS!$A$1:$B$671,2)))+IF(Z33,(VLOOKUP(Z33,PUNTOS!$A$1:$B$671,2)))+IF(AA33,(VLOOKUP(AA33,PUNTOS!$A$1:$B$671,2)))+IF(AB33,(VLOOKUP(AB33,PUNTOS!$A$1:$B$671,2)))+AC33*250</f>
        <v>0</v>
      </c>
      <c r="AG33" s="10">
        <f t="shared" si="3"/>
        <v>0</v>
      </c>
      <c r="AH33" s="11">
        <f t="shared" si="8"/>
      </c>
    </row>
    <row r="34" spans="2:34" ht="12.75">
      <c r="B34" s="72"/>
      <c r="C34" s="3"/>
      <c r="AC34" s="32">
        <f>SUM(AC3:AC33)</f>
        <v>3</v>
      </c>
      <c r="AD34" s="6"/>
      <c r="AE34" s="6"/>
      <c r="AF34" s="6"/>
      <c r="AG34" s="6"/>
      <c r="AH34" s="6"/>
    </row>
    <row r="35" spans="2:23" ht="12.75">
      <c r="B35" s="73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W35" s="2"/>
    </row>
    <row r="38" spans="2:3" ht="12.75">
      <c r="B38" s="74"/>
      <c r="C38" s="1"/>
    </row>
  </sheetData>
  <sheetProtection password="CEEB" sheet="1" objects="1" scenarios="1"/>
  <mergeCells count="1">
    <mergeCell ref="E1:AF1"/>
  </mergeCells>
  <conditionalFormatting sqref="A3:A33">
    <cfRule type="cellIs" priority="1" dxfId="0" operator="equal" stopIfTrue="1">
      <formula>0</formula>
    </cfRule>
  </conditionalFormatting>
  <printOptions/>
  <pageMargins left="0.35" right="0.24" top="0.98" bottom="0.98" header="0" footer="0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H38"/>
  <sheetViews>
    <sheetView workbookViewId="0" topLeftCell="A1">
      <selection activeCell="G13" sqref="G13"/>
    </sheetView>
  </sheetViews>
  <sheetFormatPr defaultColWidth="11.421875" defaultRowHeight="12.75"/>
  <cols>
    <col min="1" max="1" width="2.57421875" style="0" customWidth="1"/>
    <col min="2" max="2" width="7.8515625" style="75" bestFit="1" customWidth="1"/>
    <col min="3" max="3" width="22.57421875" style="0" customWidth="1"/>
    <col min="4" max="4" width="5.28125" style="0" customWidth="1"/>
    <col min="5" max="28" width="3.7109375" style="1" customWidth="1"/>
    <col min="29" max="29" width="4.7109375" style="0" customWidth="1"/>
    <col min="30" max="30" width="4.57421875" style="0" hidden="1" customWidth="1"/>
    <col min="31" max="31" width="5.00390625" style="0" customWidth="1"/>
    <col min="32" max="32" width="6.7109375" style="0" customWidth="1"/>
    <col min="33" max="33" width="3.57421875" style="0" hidden="1" customWidth="1"/>
    <col min="34" max="34" width="5.7109375" style="0" customWidth="1"/>
    <col min="35" max="35" width="5.57421875" style="0" customWidth="1"/>
  </cols>
  <sheetData>
    <row r="1" spans="1:34" s="6" customFormat="1" ht="12.75" customHeight="1">
      <c r="A1" s="12"/>
      <c r="B1" s="13"/>
      <c r="C1" s="13"/>
      <c r="D1" s="13"/>
      <c r="E1" s="89" t="s">
        <v>16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3"/>
      <c r="AH1" s="14"/>
    </row>
    <row r="2" spans="1:34" s="6" customFormat="1" ht="12" customHeight="1">
      <c r="A2" s="15" t="s">
        <v>0</v>
      </c>
      <c r="B2" s="16" t="s">
        <v>59</v>
      </c>
      <c r="C2" s="22" t="s">
        <v>1</v>
      </c>
      <c r="D2" s="68" t="s">
        <v>12</v>
      </c>
      <c r="E2" s="17" t="s">
        <v>9</v>
      </c>
      <c r="F2" s="18" t="s">
        <v>9</v>
      </c>
      <c r="G2" s="18" t="s">
        <v>9</v>
      </c>
      <c r="H2" s="18" t="s">
        <v>9</v>
      </c>
      <c r="I2" s="18" t="s">
        <v>9</v>
      </c>
      <c r="J2" s="18" t="s">
        <v>9</v>
      </c>
      <c r="K2" s="18" t="s">
        <v>9</v>
      </c>
      <c r="L2" s="18" t="s">
        <v>9</v>
      </c>
      <c r="M2" s="18" t="s">
        <v>9</v>
      </c>
      <c r="N2" s="18" t="s">
        <v>9</v>
      </c>
      <c r="O2" s="18" t="s">
        <v>9</v>
      </c>
      <c r="P2" s="18" t="s">
        <v>9</v>
      </c>
      <c r="Q2" s="18" t="s">
        <v>9</v>
      </c>
      <c r="R2" s="19" t="s">
        <v>9</v>
      </c>
      <c r="S2" s="19" t="s">
        <v>9</v>
      </c>
      <c r="T2" s="19" t="s">
        <v>9</v>
      </c>
      <c r="U2" s="19" t="s">
        <v>9</v>
      </c>
      <c r="V2" s="19" t="s">
        <v>9</v>
      </c>
      <c r="W2" s="19" t="s">
        <v>9</v>
      </c>
      <c r="X2" s="19" t="s">
        <v>9</v>
      </c>
      <c r="Y2" s="19" t="s">
        <v>9</v>
      </c>
      <c r="Z2" s="19" t="s">
        <v>9</v>
      </c>
      <c r="AA2" s="19" t="s">
        <v>9</v>
      </c>
      <c r="AB2" s="19" t="s">
        <v>9</v>
      </c>
      <c r="AC2" s="40" t="s">
        <v>6</v>
      </c>
      <c r="AD2" s="20"/>
      <c r="AE2" s="21" t="s">
        <v>7</v>
      </c>
      <c r="AF2" s="41" t="s">
        <v>11</v>
      </c>
      <c r="AG2" s="21"/>
      <c r="AH2" s="22" t="s">
        <v>10</v>
      </c>
    </row>
    <row r="3" spans="1:34" ht="12" customHeight="1">
      <c r="A3" s="87">
        <f>'MANGA 1'!A3</f>
        <v>1</v>
      </c>
      <c r="B3" s="70">
        <f>IF(A3,(VLOOKUP(A3,DEPORTISTA!$A$1:$G$40,2,FALSE)),"")</f>
        <v>9441</v>
      </c>
      <c r="C3" s="76" t="str">
        <f>IF(A3,(VLOOKUP(A3,DEPORTISTA!$A$1:$G$40,3,FALSE)),"")</f>
        <v>DOMINGO  RODRIGUEZ PAREJO</v>
      </c>
      <c r="D3" s="4">
        <v>2</v>
      </c>
      <c r="E3" s="42">
        <v>0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9">
        <f aca="true" t="shared" si="0" ref="AC3:AC17">COUNTIF(E3:AB3,"&gt;0")</f>
        <v>0</v>
      </c>
      <c r="AD3" s="9">
        <f aca="true" t="shared" si="1" ref="AD3:AD17">IF(A3,AC3,"")</f>
        <v>0</v>
      </c>
      <c r="AE3" s="31">
        <f aca="true" t="shared" si="2" ref="AE3:AE17">MAX(E3:AB3)</f>
        <v>0</v>
      </c>
      <c r="AF3" s="10">
        <f>IF(E3,(VLOOKUP(E3,PUNTOS!$A$1:$B$671,2)))+IF(F3,(VLOOKUP(F3,PUNTOS!$A$1:$B$671,2)))+IF(G3,(VLOOKUP(G3,PUNTOS!$A$1:$B$671,2)))+IF(H3,(VLOOKUP(H3,PUNTOS!$A$1:$B$671,2)))+IF(I3,(VLOOKUP(I3,PUNTOS!$A$1:$B$671,2)))+IF(J3,(VLOOKUP(J3,PUNTOS!$A$1:$B$671,2)))+IF(K3,(VLOOKUP(K3,PUNTOS!$A$1:$B$671,2)))+IF(L3,(VLOOKUP(L3,PUNTOS!$A$1:$B$671,2)))+IF(M3,(VLOOKUP(M3,PUNTOS!$A$1:$B$671,2)))+IF(N3,(VLOOKUP(N3,PUNTOS!$A$1:$B$671,2)))+IF(O3,(VLOOKUP(O3,PUNTOS!$A$1:$B$671,2)))+IF(P3,(VLOOKUP(P3,PUNTOS!$A$1:$B$671,2)))+IF(Q3,(VLOOKUP(Q3,PUNTOS!$A$1:$B$671,2)))+IF(R3,(VLOOKUP(R3,PUNTOS!$A$1:$B$671,2)))+IF(S3,(VLOOKUP(S3,PUNTOS!$A$1:$B$671,2)))+IF(T3,(VLOOKUP(T3,PUNTOS!$A$1:$B$671,2)))+IF(U3,(VLOOKUP(U3,PUNTOS!$A$1:$B$671,2)))+IF(V3,(VLOOKUP(V3,PUNTOS!$A$1:$B$671,2)))+IF(W3,(VLOOKUP(W3,PUNTOS!$A$1:$B$671,2)))+IF(X3,(VLOOKUP(X3,PUNTOS!$A$1:$B$671,2)))+IF(Y3,(VLOOKUP(Y3,PUNTOS!$A$1:$B$671,2)))+IF(Z3,(VLOOKUP(Z3,PUNTOS!$A$1:$B$671,2)))+IF(AA3,(VLOOKUP(AA3,PUNTOS!$A$1:$B$671,2)))+IF(AB3,(VLOOKUP(AB3,PUNTOS!$A$1:$B$671,2)))+AC3*250</f>
        <v>0</v>
      </c>
      <c r="AG3" s="10">
        <f aca="true" t="shared" si="3" ref="AG3:AG33">AF3*1000000+AC3*500000+AE3*10000</f>
        <v>0</v>
      </c>
      <c r="AH3" s="11">
        <f aca="true" t="shared" si="4" ref="AH3:AH17">IF(D3,(IF(AF3,(RANK(AG3,$AG$3:$AG$17)),((COUNTIF($AF$3:$AF$17,"&gt;0")+1)+(COUNTIF($AD$3:$AD$17,"=0"))/2))),"")</f>
        <v>7</v>
      </c>
    </row>
    <row r="4" spans="1:34" ht="12" customHeight="1">
      <c r="A4" s="87">
        <f>'MANGA 1'!A4</f>
        <v>2</v>
      </c>
      <c r="B4" s="70">
        <f>IF(A4,(VLOOKUP(A4,DEPORTISTA!$A$1:$G$40,2,FALSE)),"")</f>
        <v>11717</v>
      </c>
      <c r="C4" s="76" t="str">
        <f>IF(A4,(VLOOKUP(A4,DEPORTISTA!$A$1:$G$40,3,FALSE)),"")</f>
        <v>JESUS  RODRIGEZ  RODRIGUEZ</v>
      </c>
      <c r="D4" s="4">
        <v>7</v>
      </c>
      <c r="E4" s="42">
        <v>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9">
        <f t="shared" si="0"/>
        <v>0</v>
      </c>
      <c r="AD4" s="9">
        <f t="shared" si="1"/>
        <v>0</v>
      </c>
      <c r="AE4" s="31">
        <f t="shared" si="2"/>
        <v>0</v>
      </c>
      <c r="AF4" s="10">
        <f>IF(E4,(VLOOKUP(E4,PUNTOS!$A$1:$B$671,2)))+IF(F4,(VLOOKUP(F4,PUNTOS!$A$1:$B$671,2)))+IF(G4,(VLOOKUP(G4,PUNTOS!$A$1:$B$671,2)))+IF(H4,(VLOOKUP(H4,PUNTOS!$A$1:$B$671,2)))+IF(I4,(VLOOKUP(I4,PUNTOS!$A$1:$B$671,2)))+IF(J4,(VLOOKUP(J4,PUNTOS!$A$1:$B$671,2)))+IF(K4,(VLOOKUP(K4,PUNTOS!$A$1:$B$671,2)))+IF(L4,(VLOOKUP(L4,PUNTOS!$A$1:$B$671,2)))+IF(M4,(VLOOKUP(M4,PUNTOS!$A$1:$B$671,2)))+IF(N4,(VLOOKUP(N4,PUNTOS!$A$1:$B$671,2)))+IF(O4,(VLOOKUP(O4,PUNTOS!$A$1:$B$671,2)))+IF(P4,(VLOOKUP(P4,PUNTOS!$A$1:$B$671,2)))+IF(Q4,(VLOOKUP(Q4,PUNTOS!$A$1:$B$671,2)))+IF(R4,(VLOOKUP(R4,PUNTOS!$A$1:$B$671,2)))+IF(S4,(VLOOKUP(S4,PUNTOS!$A$1:$B$671,2)))+IF(T4,(VLOOKUP(T4,PUNTOS!$A$1:$B$671,2)))+IF(U4,(VLOOKUP(U4,PUNTOS!$A$1:$B$671,2)))+IF(V4,(VLOOKUP(V4,PUNTOS!$A$1:$B$671,2)))+IF(W4,(VLOOKUP(W4,PUNTOS!$A$1:$B$671,2)))+IF(X4,(VLOOKUP(X4,PUNTOS!$A$1:$B$671,2)))+IF(Y4,(VLOOKUP(Y4,PUNTOS!$A$1:$B$671,2)))+IF(Z4,(VLOOKUP(Z4,PUNTOS!$A$1:$B$671,2)))+IF(AA4,(VLOOKUP(AA4,PUNTOS!$A$1:$B$671,2)))+IF(AB4,(VLOOKUP(AB4,PUNTOS!$A$1:$B$671,2)))+AC4*250</f>
        <v>0</v>
      </c>
      <c r="AG4" s="10">
        <f t="shared" si="3"/>
        <v>0</v>
      </c>
      <c r="AH4" s="11">
        <f t="shared" si="4"/>
        <v>7</v>
      </c>
    </row>
    <row r="5" spans="1:34" ht="12" customHeight="1">
      <c r="A5" s="87">
        <f>'MANGA 1'!A5</f>
        <v>3</v>
      </c>
      <c r="B5" s="70">
        <f>IF(A5,(VLOOKUP(A5,DEPORTISTA!$A$1:$G$40,2,FALSE)),"")</f>
        <v>12380</v>
      </c>
      <c r="C5" s="76" t="str">
        <f>IF(A5,(VLOOKUP(A5,DEPORTISTA!$A$1:$G$40,3,FALSE)),"")</f>
        <v> JOSE  DANIEL RODRIGUEZ MORON</v>
      </c>
      <c r="D5" s="4">
        <v>3</v>
      </c>
      <c r="E5" s="42">
        <v>18.3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9">
        <f t="shared" si="0"/>
        <v>1</v>
      </c>
      <c r="AD5" s="9">
        <f t="shared" si="1"/>
        <v>1</v>
      </c>
      <c r="AE5" s="31">
        <f t="shared" si="2"/>
        <v>18.3</v>
      </c>
      <c r="AF5" s="10">
        <f>IF(E5,(VLOOKUP(E5,PUNTOS!$A$1:$B$671,2)))+IF(F5,(VLOOKUP(F5,PUNTOS!$A$1:$B$671,2)))+IF(G5,(VLOOKUP(G5,PUNTOS!$A$1:$B$671,2)))+IF(H5,(VLOOKUP(H5,PUNTOS!$A$1:$B$671,2)))+IF(I5,(VLOOKUP(I5,PUNTOS!$A$1:$B$671,2)))+IF(J5,(VLOOKUP(J5,PUNTOS!$A$1:$B$671,2)))+IF(K5,(VLOOKUP(K5,PUNTOS!$A$1:$B$671,2)))+IF(L5,(VLOOKUP(L5,PUNTOS!$A$1:$B$671,2)))+IF(M5,(VLOOKUP(M5,PUNTOS!$A$1:$B$671,2)))+IF(N5,(VLOOKUP(N5,PUNTOS!$A$1:$B$671,2)))+IF(O5,(VLOOKUP(O5,PUNTOS!$A$1:$B$671,2)))+IF(P5,(VLOOKUP(P5,PUNTOS!$A$1:$B$671,2)))+IF(Q5,(VLOOKUP(Q5,PUNTOS!$A$1:$B$671,2)))+IF(R5,(VLOOKUP(R5,PUNTOS!$A$1:$B$671,2)))+IF(S5,(VLOOKUP(S5,PUNTOS!$A$1:$B$671,2)))+IF(T5,(VLOOKUP(T5,PUNTOS!$A$1:$B$671,2)))+IF(U5,(VLOOKUP(U5,PUNTOS!$A$1:$B$671,2)))+IF(V5,(VLOOKUP(V5,PUNTOS!$A$1:$B$671,2)))+IF(W5,(VLOOKUP(W5,PUNTOS!$A$1:$B$671,2)))+IF(X5,(VLOOKUP(X5,PUNTOS!$A$1:$B$671,2)))+IF(Y5,(VLOOKUP(Y5,PUNTOS!$A$1:$B$671,2)))+IF(Z5,(VLOOKUP(Z5,PUNTOS!$A$1:$B$671,2)))+IF(AA5,(VLOOKUP(AA5,PUNTOS!$A$1:$B$671,2)))+IF(AB5,(VLOOKUP(AB5,PUNTOS!$A$1:$B$671,2)))+AC5*250</f>
        <v>310</v>
      </c>
      <c r="AG5" s="10">
        <f t="shared" si="3"/>
        <v>310683000</v>
      </c>
      <c r="AH5" s="11">
        <f t="shared" si="4"/>
        <v>4</v>
      </c>
    </row>
    <row r="6" spans="1:34" ht="12" customHeight="1">
      <c r="A6" s="87">
        <f>'MANGA 1'!A6</f>
        <v>4</v>
      </c>
      <c r="B6" s="70">
        <f>IF(A6,(VLOOKUP(A6,DEPORTISTA!$A$1:$G$40,2,FALSE)),"")</f>
        <v>9117</v>
      </c>
      <c r="C6" s="76" t="str">
        <f>IF(A6,(VLOOKUP(A6,DEPORTISTA!$A$1:$G$40,3,FALSE)),"")</f>
        <v>GILBERTO  ROLDAN JIMENEZ</v>
      </c>
      <c r="D6" s="4">
        <v>1</v>
      </c>
      <c r="E6" s="42"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9">
        <f t="shared" si="0"/>
        <v>0</v>
      </c>
      <c r="AD6" s="9">
        <f t="shared" si="1"/>
        <v>0</v>
      </c>
      <c r="AE6" s="31">
        <f t="shared" si="2"/>
        <v>0</v>
      </c>
      <c r="AF6" s="10">
        <f>IF(E6,(VLOOKUP(E6,PUNTOS!$A$1:$B$671,2)))+IF(F6,(VLOOKUP(F6,PUNTOS!$A$1:$B$671,2)))+IF(G6,(VLOOKUP(G6,PUNTOS!$A$1:$B$671,2)))+IF(H6,(VLOOKUP(H6,PUNTOS!$A$1:$B$671,2)))+IF(I6,(VLOOKUP(I6,PUNTOS!$A$1:$B$671,2)))+IF(J6,(VLOOKUP(J6,PUNTOS!$A$1:$B$671,2)))+IF(K6,(VLOOKUP(K6,PUNTOS!$A$1:$B$671,2)))+IF(L6,(VLOOKUP(L6,PUNTOS!$A$1:$B$671,2)))+IF(M6,(VLOOKUP(M6,PUNTOS!$A$1:$B$671,2)))+IF(N6,(VLOOKUP(N6,PUNTOS!$A$1:$B$671,2)))+IF(O6,(VLOOKUP(O6,PUNTOS!$A$1:$B$671,2)))+IF(P6,(VLOOKUP(P6,PUNTOS!$A$1:$B$671,2)))+IF(Q6,(VLOOKUP(Q6,PUNTOS!$A$1:$B$671,2)))+IF(R6,(VLOOKUP(R6,PUNTOS!$A$1:$B$671,2)))+IF(S6,(VLOOKUP(S6,PUNTOS!$A$1:$B$671,2)))+IF(T6,(VLOOKUP(T6,PUNTOS!$A$1:$B$671,2)))+IF(U6,(VLOOKUP(U6,PUNTOS!$A$1:$B$671,2)))+IF(V6,(VLOOKUP(V6,PUNTOS!$A$1:$B$671,2)))+IF(W6,(VLOOKUP(W6,PUNTOS!$A$1:$B$671,2)))+IF(X6,(VLOOKUP(X6,PUNTOS!$A$1:$B$671,2)))+IF(Y6,(VLOOKUP(Y6,PUNTOS!$A$1:$B$671,2)))+IF(Z6,(VLOOKUP(Z6,PUNTOS!$A$1:$B$671,2)))+IF(AA6,(VLOOKUP(AA6,PUNTOS!$A$1:$B$671,2)))+IF(AB6,(VLOOKUP(AB6,PUNTOS!$A$1:$B$671,2)))+AC6*250</f>
        <v>0</v>
      </c>
      <c r="AG6" s="10">
        <f t="shared" si="3"/>
        <v>0</v>
      </c>
      <c r="AH6" s="11">
        <f t="shared" si="4"/>
        <v>7</v>
      </c>
    </row>
    <row r="7" spans="1:34" ht="12" customHeight="1">
      <c r="A7" s="87">
        <f>'MANGA 1'!A7</f>
        <v>5</v>
      </c>
      <c r="B7" s="70">
        <f>IF(A7,(VLOOKUP(A7,DEPORTISTA!$A$1:$G$40,2,FALSE)),"")</f>
        <v>5084</v>
      </c>
      <c r="C7" s="76" t="str">
        <f>IF(A7,(VLOOKUP(A7,DEPORTISTA!$A$1:$G$40,3,FALSE)),"")</f>
        <v>DAVID  FERNANDEZ  MESA</v>
      </c>
      <c r="D7" s="4">
        <v>8</v>
      </c>
      <c r="E7" s="42"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9">
        <f t="shared" si="0"/>
        <v>0</v>
      </c>
      <c r="AD7" s="9">
        <f t="shared" si="1"/>
        <v>0</v>
      </c>
      <c r="AE7" s="31">
        <f t="shared" si="2"/>
        <v>0</v>
      </c>
      <c r="AF7" s="10">
        <f>IF(E7,(VLOOKUP(E7,PUNTOS!$A$1:$B$671,2)))+IF(F7,(VLOOKUP(F7,PUNTOS!$A$1:$B$671,2)))+IF(G7,(VLOOKUP(G7,PUNTOS!$A$1:$B$671,2)))+IF(H7,(VLOOKUP(H7,PUNTOS!$A$1:$B$671,2)))+IF(I7,(VLOOKUP(I7,PUNTOS!$A$1:$B$671,2)))+IF(J7,(VLOOKUP(J7,PUNTOS!$A$1:$B$671,2)))+IF(K7,(VLOOKUP(K7,PUNTOS!$A$1:$B$671,2)))+IF(L7,(VLOOKUP(L7,PUNTOS!$A$1:$B$671,2)))+IF(M7,(VLOOKUP(M7,PUNTOS!$A$1:$B$671,2)))+IF(N7,(VLOOKUP(N7,PUNTOS!$A$1:$B$671,2)))+IF(O7,(VLOOKUP(O7,PUNTOS!$A$1:$B$671,2)))+IF(P7,(VLOOKUP(P7,PUNTOS!$A$1:$B$671,2)))+IF(Q7,(VLOOKUP(Q7,PUNTOS!$A$1:$B$671,2)))+IF(R7,(VLOOKUP(R7,PUNTOS!$A$1:$B$671,2)))+IF(S7,(VLOOKUP(S7,PUNTOS!$A$1:$B$671,2)))+IF(T7,(VLOOKUP(T7,PUNTOS!$A$1:$B$671,2)))+IF(U7,(VLOOKUP(U7,PUNTOS!$A$1:$B$671,2)))+IF(V7,(VLOOKUP(V7,PUNTOS!$A$1:$B$671,2)))+IF(W7,(VLOOKUP(W7,PUNTOS!$A$1:$B$671,2)))+IF(X7,(VLOOKUP(X7,PUNTOS!$A$1:$B$671,2)))+IF(Y7,(VLOOKUP(Y7,PUNTOS!$A$1:$B$671,2)))+IF(Z7,(VLOOKUP(Z7,PUNTOS!$A$1:$B$671,2)))+IF(AA7,(VLOOKUP(AA7,PUNTOS!$A$1:$B$671,2)))+IF(AB7,(VLOOKUP(AB7,PUNTOS!$A$1:$B$671,2)))+AC7*250</f>
        <v>0</v>
      </c>
      <c r="AG7" s="10">
        <f t="shared" si="3"/>
        <v>0</v>
      </c>
      <c r="AH7" s="11">
        <f t="shared" si="4"/>
        <v>7</v>
      </c>
    </row>
    <row r="8" spans="1:34" ht="12" customHeight="1">
      <c r="A8" s="87">
        <f>'MANGA 1'!A8</f>
        <v>6</v>
      </c>
      <c r="B8" s="70">
        <f>IF(A8,(VLOOKUP(A8,DEPORTISTA!$A$1:$G$40,2,FALSE)),"")</f>
        <v>2075</v>
      </c>
      <c r="C8" s="76" t="str">
        <f>IF(A8,(VLOOKUP(A8,DEPORTISTA!$A$1:$G$40,3,FALSE)),"")</f>
        <v>JESUS  FERNANDEZ  VILLAR</v>
      </c>
      <c r="D8" s="4">
        <v>5</v>
      </c>
      <c r="E8" s="42">
        <v>23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9">
        <f t="shared" si="0"/>
        <v>1</v>
      </c>
      <c r="AD8" s="9">
        <f t="shared" si="1"/>
        <v>1</v>
      </c>
      <c r="AE8" s="31">
        <f t="shared" si="2"/>
        <v>23</v>
      </c>
      <c r="AF8" s="10">
        <f>IF(E8,(VLOOKUP(E8,PUNTOS!$A$1:$B$671,2)))+IF(F8,(VLOOKUP(F8,PUNTOS!$A$1:$B$671,2)))+IF(G8,(VLOOKUP(G8,PUNTOS!$A$1:$B$671,2)))+IF(H8,(VLOOKUP(H8,PUNTOS!$A$1:$B$671,2)))+IF(I8,(VLOOKUP(I8,PUNTOS!$A$1:$B$671,2)))+IF(J8,(VLOOKUP(J8,PUNTOS!$A$1:$B$671,2)))+IF(K8,(VLOOKUP(K8,PUNTOS!$A$1:$B$671,2)))+IF(L8,(VLOOKUP(L8,PUNTOS!$A$1:$B$671,2)))+IF(M8,(VLOOKUP(M8,PUNTOS!$A$1:$B$671,2)))+IF(N8,(VLOOKUP(N8,PUNTOS!$A$1:$B$671,2)))+IF(O8,(VLOOKUP(O8,PUNTOS!$A$1:$B$671,2)))+IF(P8,(VLOOKUP(P8,PUNTOS!$A$1:$B$671,2)))+IF(Q8,(VLOOKUP(Q8,PUNTOS!$A$1:$B$671,2)))+IF(R8,(VLOOKUP(R8,PUNTOS!$A$1:$B$671,2)))+IF(S8,(VLOOKUP(S8,PUNTOS!$A$1:$B$671,2)))+IF(T8,(VLOOKUP(T8,PUNTOS!$A$1:$B$671,2)))+IF(U8,(VLOOKUP(U8,PUNTOS!$A$1:$B$671,2)))+IF(V8,(VLOOKUP(V8,PUNTOS!$A$1:$B$671,2)))+IF(W8,(VLOOKUP(W8,PUNTOS!$A$1:$B$671,2)))+IF(X8,(VLOOKUP(X8,PUNTOS!$A$1:$B$671,2)))+IF(Y8,(VLOOKUP(Y8,PUNTOS!$A$1:$B$671,2)))+IF(Z8,(VLOOKUP(Z8,PUNTOS!$A$1:$B$671,2)))+IF(AA8,(VLOOKUP(AA8,PUNTOS!$A$1:$B$671,2)))+IF(AB8,(VLOOKUP(AB8,PUNTOS!$A$1:$B$671,2)))+AC8*250</f>
        <v>370</v>
      </c>
      <c r="AG8" s="10">
        <f t="shared" si="3"/>
        <v>370730000</v>
      </c>
      <c r="AH8" s="11">
        <f t="shared" si="4"/>
        <v>3</v>
      </c>
    </row>
    <row r="9" spans="1:34" ht="12" customHeight="1">
      <c r="A9" s="87">
        <f>'MANGA 1'!A9</f>
        <v>7</v>
      </c>
      <c r="B9" s="70">
        <f>IF(A9,(VLOOKUP(A9,DEPORTISTA!$A$1:$G$40,2,FALSE)),"")</f>
        <v>8747</v>
      </c>
      <c r="C9" s="76" t="str">
        <f>IF(A9,(VLOOKUP(A9,DEPORTISTA!$A$1:$G$40,3,FALSE)),"")</f>
        <v>JAVIER  TORRES  ALBA</v>
      </c>
      <c r="D9" s="4">
        <v>6</v>
      </c>
      <c r="E9" s="42">
        <v>24.8</v>
      </c>
      <c r="F9" s="42">
        <v>20.3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9">
        <f t="shared" si="0"/>
        <v>2</v>
      </c>
      <c r="AD9" s="9">
        <f t="shared" si="1"/>
        <v>2</v>
      </c>
      <c r="AE9" s="31">
        <f t="shared" si="2"/>
        <v>24.8</v>
      </c>
      <c r="AF9" s="10">
        <f>IF(E9,(VLOOKUP(E9,PUNTOS!$A$1:$B$671,2)))+IF(F9,(VLOOKUP(F9,PUNTOS!$A$1:$B$671,2)))+IF(G9,(VLOOKUP(G9,PUNTOS!$A$1:$B$671,2)))+IF(H9,(VLOOKUP(H9,PUNTOS!$A$1:$B$671,2)))+IF(I9,(VLOOKUP(I9,PUNTOS!$A$1:$B$671,2)))+IF(J9,(VLOOKUP(J9,PUNTOS!$A$1:$B$671,2)))+IF(K9,(VLOOKUP(K9,PUNTOS!$A$1:$B$671,2)))+IF(L9,(VLOOKUP(L9,PUNTOS!$A$1:$B$671,2)))+IF(M9,(VLOOKUP(M9,PUNTOS!$A$1:$B$671,2)))+IF(N9,(VLOOKUP(N9,PUNTOS!$A$1:$B$671,2)))+IF(O9,(VLOOKUP(O9,PUNTOS!$A$1:$B$671,2)))+IF(P9,(VLOOKUP(P9,PUNTOS!$A$1:$B$671,2)))+IF(Q9,(VLOOKUP(Q9,PUNTOS!$A$1:$B$671,2)))+IF(R9,(VLOOKUP(R9,PUNTOS!$A$1:$B$671,2)))+IF(S9,(VLOOKUP(S9,PUNTOS!$A$1:$B$671,2)))+IF(T9,(VLOOKUP(T9,PUNTOS!$A$1:$B$671,2)))+IF(U9,(VLOOKUP(U9,PUNTOS!$A$1:$B$671,2)))+IF(V9,(VLOOKUP(V9,PUNTOS!$A$1:$B$671,2)))+IF(W9,(VLOOKUP(W9,PUNTOS!$A$1:$B$671,2)))+IF(X9,(VLOOKUP(X9,PUNTOS!$A$1:$B$671,2)))+IF(Y9,(VLOOKUP(Y9,PUNTOS!$A$1:$B$671,2)))+IF(Z9,(VLOOKUP(Z9,PUNTOS!$A$1:$B$671,2)))+IF(AA9,(VLOOKUP(AA9,PUNTOS!$A$1:$B$671,2)))+IF(AB9,(VLOOKUP(AB9,PUNTOS!$A$1:$B$671,2)))+AC9*250</f>
        <v>733</v>
      </c>
      <c r="AG9" s="10">
        <f t="shared" si="3"/>
        <v>734248000</v>
      </c>
      <c r="AH9" s="11">
        <f t="shared" si="4"/>
        <v>1</v>
      </c>
    </row>
    <row r="10" spans="1:34" ht="12" customHeight="1">
      <c r="A10" s="87">
        <f>'MANGA 1'!A10</f>
        <v>8</v>
      </c>
      <c r="B10" s="70">
        <f>IF(A10,(VLOOKUP(A10,DEPORTISTA!$A$1:$G$40,2,FALSE)),"")</f>
        <v>8492</v>
      </c>
      <c r="C10" s="76" t="str">
        <f>IF(A10,(VLOOKUP(A10,DEPORTISTA!$A$1:$G$40,3,FALSE)),"")</f>
        <v>EMILIANO  ALBA  CARRASCOSA</v>
      </c>
      <c r="D10" s="4">
        <v>4</v>
      </c>
      <c r="E10" s="42">
        <v>24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9">
        <f t="shared" si="0"/>
        <v>1</v>
      </c>
      <c r="AD10" s="9">
        <f t="shared" si="1"/>
        <v>1</v>
      </c>
      <c r="AE10" s="31">
        <f t="shared" si="2"/>
        <v>24</v>
      </c>
      <c r="AF10" s="10">
        <f>IF(E10,(VLOOKUP(E10,PUNTOS!$A$1:$B$671,2)))+IF(F10,(VLOOKUP(F10,PUNTOS!$A$1:$B$671,2)))+IF(G10,(VLOOKUP(G10,PUNTOS!$A$1:$B$671,2)))+IF(H10,(VLOOKUP(H10,PUNTOS!$A$1:$B$671,2)))+IF(I10,(VLOOKUP(I10,PUNTOS!$A$1:$B$671,2)))+IF(J10,(VLOOKUP(J10,PUNTOS!$A$1:$B$671,2)))+IF(K10,(VLOOKUP(K10,PUNTOS!$A$1:$B$671,2)))+IF(L10,(VLOOKUP(L10,PUNTOS!$A$1:$B$671,2)))+IF(M10,(VLOOKUP(M10,PUNTOS!$A$1:$B$671,2)))+IF(N10,(VLOOKUP(N10,PUNTOS!$A$1:$B$671,2)))+IF(O10,(VLOOKUP(O10,PUNTOS!$A$1:$B$671,2)))+IF(P10,(VLOOKUP(P10,PUNTOS!$A$1:$B$671,2)))+IF(Q10,(VLOOKUP(Q10,PUNTOS!$A$1:$B$671,2)))+IF(R10,(VLOOKUP(R10,PUNTOS!$A$1:$B$671,2)))+IF(S10,(VLOOKUP(S10,PUNTOS!$A$1:$B$671,2)))+IF(T10,(VLOOKUP(T10,PUNTOS!$A$1:$B$671,2)))+IF(U10,(VLOOKUP(U10,PUNTOS!$A$1:$B$671,2)))+IF(V10,(VLOOKUP(V10,PUNTOS!$A$1:$B$671,2)))+IF(W10,(VLOOKUP(W10,PUNTOS!$A$1:$B$671,2)))+IF(X10,(VLOOKUP(X10,PUNTOS!$A$1:$B$671,2)))+IF(Y10,(VLOOKUP(Y10,PUNTOS!$A$1:$B$671,2)))+IF(Z10,(VLOOKUP(Z10,PUNTOS!$A$1:$B$671,2)))+IF(AA10,(VLOOKUP(AA10,PUNTOS!$A$1:$B$671,2)))+IF(AB10,(VLOOKUP(AB10,PUNTOS!$A$1:$B$671,2)))+AC10*250</f>
        <v>387</v>
      </c>
      <c r="AG10" s="10">
        <f t="shared" si="3"/>
        <v>387740000</v>
      </c>
      <c r="AH10" s="11">
        <f t="shared" si="4"/>
        <v>2</v>
      </c>
    </row>
    <row r="11" spans="1:34" ht="12" customHeight="1">
      <c r="A11" s="87">
        <f>'MANGA 1'!A11</f>
        <v>0</v>
      </c>
      <c r="B11" s="70">
        <f>IF(A11,(VLOOKUP(A11,DEPORTISTA!$A$1:$G$40,2,FALSE)),"")</f>
      </c>
      <c r="C11" s="76">
        <f>IF(A11,(VLOOKUP(A11,DEPORTISTA!$A$1:$G$40,3,FALSE)),"")</f>
      </c>
      <c r="D11" s="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9">
        <f t="shared" si="0"/>
        <v>0</v>
      </c>
      <c r="AD11" s="9">
        <f t="shared" si="1"/>
      </c>
      <c r="AE11" s="31">
        <f t="shared" si="2"/>
        <v>0</v>
      </c>
      <c r="AF11" s="10">
        <f>IF(E11,(VLOOKUP(E11,PUNTOS!$A$1:$B$671,2)))+IF(F11,(VLOOKUP(F11,PUNTOS!$A$1:$B$671,2)))+IF(G11,(VLOOKUP(G11,PUNTOS!$A$1:$B$671,2)))+IF(H11,(VLOOKUP(H11,PUNTOS!$A$1:$B$671,2)))+IF(I11,(VLOOKUP(I11,PUNTOS!$A$1:$B$671,2)))+IF(J11,(VLOOKUP(J11,PUNTOS!$A$1:$B$671,2)))+IF(K11,(VLOOKUP(K11,PUNTOS!$A$1:$B$671,2)))+IF(L11,(VLOOKUP(L11,PUNTOS!$A$1:$B$671,2)))+IF(M11,(VLOOKUP(M11,PUNTOS!$A$1:$B$671,2)))+IF(N11,(VLOOKUP(N11,PUNTOS!$A$1:$B$671,2)))+IF(O11,(VLOOKUP(O11,PUNTOS!$A$1:$B$671,2)))+IF(P11,(VLOOKUP(P11,PUNTOS!$A$1:$B$671,2)))+IF(Q11,(VLOOKUP(Q11,PUNTOS!$A$1:$B$671,2)))+IF(R11,(VLOOKUP(R11,PUNTOS!$A$1:$B$671,2)))+IF(S11,(VLOOKUP(S11,PUNTOS!$A$1:$B$671,2)))+IF(T11,(VLOOKUP(T11,PUNTOS!$A$1:$B$671,2)))+IF(U11,(VLOOKUP(U11,PUNTOS!$A$1:$B$671,2)))+IF(V11,(VLOOKUP(V11,PUNTOS!$A$1:$B$671,2)))+IF(W11,(VLOOKUP(W11,PUNTOS!$A$1:$B$671,2)))+IF(X11,(VLOOKUP(X11,PUNTOS!$A$1:$B$671,2)))+IF(Y11,(VLOOKUP(Y11,PUNTOS!$A$1:$B$671,2)))+IF(Z11,(VLOOKUP(Z11,PUNTOS!$A$1:$B$671,2)))+IF(AA11,(VLOOKUP(AA11,PUNTOS!$A$1:$B$671,2)))+IF(AB11,(VLOOKUP(AB11,PUNTOS!$A$1:$B$671,2)))+AC11*250</f>
        <v>0</v>
      </c>
      <c r="AG11" s="10">
        <f t="shared" si="3"/>
        <v>0</v>
      </c>
      <c r="AH11" s="11">
        <f t="shared" si="4"/>
      </c>
    </row>
    <row r="12" spans="1:34" ht="12" customHeight="1">
      <c r="A12" s="87">
        <f>'MANGA 1'!A12</f>
        <v>0</v>
      </c>
      <c r="B12" s="70">
        <f>IF(A12,(VLOOKUP(A12,DEPORTISTA!$A$1:$G$40,2,FALSE)),"")</f>
      </c>
      <c r="C12" s="76">
        <f>IF(A12,(VLOOKUP(A12,DEPORTISTA!$A$1:$G$40,3,FALSE)),"")</f>
      </c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9">
        <f>COUNTIF(E12:AB12,"&gt;0")</f>
        <v>0</v>
      </c>
      <c r="AD12" s="9">
        <f t="shared" si="1"/>
      </c>
      <c r="AE12" s="31">
        <f>MAX(E12:AB12)</f>
        <v>0</v>
      </c>
      <c r="AF12" s="10">
        <f>IF(E12,(VLOOKUP(E12,PUNTOS!$A$1:$B$671,2)))+IF(F12,(VLOOKUP(F12,PUNTOS!$A$1:$B$671,2)))+IF(G12,(VLOOKUP(G12,PUNTOS!$A$1:$B$671,2)))+IF(H12,(VLOOKUP(H12,PUNTOS!$A$1:$B$671,2)))+IF(I12,(VLOOKUP(I12,PUNTOS!$A$1:$B$671,2)))+IF(J12,(VLOOKUP(J12,PUNTOS!$A$1:$B$671,2)))+IF(K12,(VLOOKUP(K12,PUNTOS!$A$1:$B$671,2)))+IF(L12,(VLOOKUP(L12,PUNTOS!$A$1:$B$671,2)))+IF(M12,(VLOOKUP(M12,PUNTOS!$A$1:$B$671,2)))+IF(N12,(VLOOKUP(N12,PUNTOS!$A$1:$B$671,2)))+IF(O12,(VLOOKUP(O12,PUNTOS!$A$1:$B$671,2)))+IF(P12,(VLOOKUP(P12,PUNTOS!$A$1:$B$671,2)))+IF(Q12,(VLOOKUP(Q12,PUNTOS!$A$1:$B$671,2)))+IF(R12,(VLOOKUP(R12,PUNTOS!$A$1:$B$671,2)))+IF(S12,(VLOOKUP(S12,PUNTOS!$A$1:$B$671,2)))+IF(T12,(VLOOKUP(T12,PUNTOS!$A$1:$B$671,2)))+IF(U12,(VLOOKUP(U12,PUNTOS!$A$1:$B$671,2)))+IF(V12,(VLOOKUP(V12,PUNTOS!$A$1:$B$671,2)))+IF(W12,(VLOOKUP(W12,PUNTOS!$A$1:$B$671,2)))+IF(X12,(VLOOKUP(X12,PUNTOS!$A$1:$B$671,2)))+IF(Y12,(VLOOKUP(Y12,PUNTOS!$A$1:$B$671,2)))+IF(Z12,(VLOOKUP(Z12,PUNTOS!$A$1:$B$671,2)))+IF(AA12,(VLOOKUP(AA12,PUNTOS!$A$1:$B$671,2)))+IF(AB12,(VLOOKUP(AB12,PUNTOS!$A$1:$B$671,2)))+AC12*250</f>
        <v>0</v>
      </c>
      <c r="AG12" s="10">
        <f>AF12*1000000+AC12*500000+AE12*10000</f>
        <v>0</v>
      </c>
      <c r="AH12" s="11">
        <f>IF(D12,(IF(AF12,(RANK(AG12,$AG$3:$AG$17)),((COUNTIF($AF$3:$AF$17,"&gt;0")+1)+(COUNTIF($AD$3:$AD$17,"=0"))/2))),"")</f>
      </c>
    </row>
    <row r="13" spans="1:34" ht="12" customHeight="1">
      <c r="A13" s="87">
        <f>'MANGA 1'!A13</f>
        <v>0</v>
      </c>
      <c r="B13" s="70">
        <f>IF(A13,(VLOOKUP(A13,DEPORTISTA!$A$1:$G$40,2,FALSE)),"")</f>
      </c>
      <c r="C13" s="76">
        <f>IF(A13,(VLOOKUP(A13,DEPORTISTA!$A$1:$G$40,3,FALSE)),"")</f>
      </c>
      <c r="D13" s="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9">
        <f>COUNTIF(E13:AB13,"&gt;0")</f>
        <v>0</v>
      </c>
      <c r="AD13" s="9">
        <f t="shared" si="1"/>
      </c>
      <c r="AE13" s="31">
        <f>MAX(E13:AB13)</f>
        <v>0</v>
      </c>
      <c r="AF13" s="10">
        <f>IF(E13,(VLOOKUP(E13,PUNTOS!$A$1:$B$671,2)))+IF(F13,(VLOOKUP(F13,PUNTOS!$A$1:$B$671,2)))+IF(G13,(VLOOKUP(G13,PUNTOS!$A$1:$B$671,2)))+IF(H13,(VLOOKUP(H13,PUNTOS!$A$1:$B$671,2)))+IF(I13,(VLOOKUP(I13,PUNTOS!$A$1:$B$671,2)))+IF(J13,(VLOOKUP(J13,PUNTOS!$A$1:$B$671,2)))+IF(K13,(VLOOKUP(K13,PUNTOS!$A$1:$B$671,2)))+IF(L13,(VLOOKUP(L13,PUNTOS!$A$1:$B$671,2)))+IF(M13,(VLOOKUP(M13,PUNTOS!$A$1:$B$671,2)))+IF(N13,(VLOOKUP(N13,PUNTOS!$A$1:$B$671,2)))+IF(O13,(VLOOKUP(O13,PUNTOS!$A$1:$B$671,2)))+IF(P13,(VLOOKUP(P13,PUNTOS!$A$1:$B$671,2)))+IF(Q13,(VLOOKUP(Q13,PUNTOS!$A$1:$B$671,2)))+IF(R13,(VLOOKUP(R13,PUNTOS!$A$1:$B$671,2)))+IF(S13,(VLOOKUP(S13,PUNTOS!$A$1:$B$671,2)))+IF(T13,(VLOOKUP(T13,PUNTOS!$A$1:$B$671,2)))+IF(U13,(VLOOKUP(U13,PUNTOS!$A$1:$B$671,2)))+IF(V13,(VLOOKUP(V13,PUNTOS!$A$1:$B$671,2)))+IF(W13,(VLOOKUP(W13,PUNTOS!$A$1:$B$671,2)))+IF(X13,(VLOOKUP(X13,PUNTOS!$A$1:$B$671,2)))+IF(Y13,(VLOOKUP(Y13,PUNTOS!$A$1:$B$671,2)))+IF(Z13,(VLOOKUP(Z13,PUNTOS!$A$1:$B$671,2)))+IF(AA13,(VLOOKUP(AA13,PUNTOS!$A$1:$B$671,2)))+IF(AB13,(VLOOKUP(AB13,PUNTOS!$A$1:$B$671,2)))+AC13*250</f>
        <v>0</v>
      </c>
      <c r="AG13" s="10">
        <f>AF13*1000000+AC13*500000+AE13*10000</f>
        <v>0</v>
      </c>
      <c r="AH13" s="11">
        <f>IF(D13,(IF(AF13,(RANK(AG13,$AG$3:$AG$17)),((COUNTIF($AF$3:$AF$17,"&gt;0")+1)+(COUNTIF($AD$3:$AD$17,"=0"))/2))),"")</f>
      </c>
    </row>
    <row r="14" spans="1:34" ht="12" customHeight="1">
      <c r="A14" s="87">
        <f>'MANGA 1'!A14</f>
        <v>0</v>
      </c>
      <c r="B14" s="70">
        <f>IF(A14,(VLOOKUP(A14,DEPORTISTA!$A$1:$G$40,2,FALSE)),"")</f>
      </c>
      <c r="C14" s="76">
        <f>IF(A14,(VLOOKUP(A14,DEPORTISTA!$A$1:$G$40,3,FALSE)),"")</f>
      </c>
      <c r="D14" s="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9">
        <f>COUNTIF(E14:AB14,"&gt;0")</f>
        <v>0</v>
      </c>
      <c r="AD14" s="9">
        <f t="shared" si="1"/>
      </c>
      <c r="AE14" s="31">
        <f>MAX(E14:AB14)</f>
        <v>0</v>
      </c>
      <c r="AF14" s="10">
        <f>IF(E14,(VLOOKUP(E14,PUNTOS!$A$1:$B$671,2)))+IF(F14,(VLOOKUP(F14,PUNTOS!$A$1:$B$671,2)))+IF(G14,(VLOOKUP(G14,PUNTOS!$A$1:$B$671,2)))+IF(H14,(VLOOKUP(H14,PUNTOS!$A$1:$B$671,2)))+IF(I14,(VLOOKUP(I14,PUNTOS!$A$1:$B$671,2)))+IF(J14,(VLOOKUP(J14,PUNTOS!$A$1:$B$671,2)))+IF(K14,(VLOOKUP(K14,PUNTOS!$A$1:$B$671,2)))+IF(L14,(VLOOKUP(L14,PUNTOS!$A$1:$B$671,2)))+IF(M14,(VLOOKUP(M14,PUNTOS!$A$1:$B$671,2)))+IF(N14,(VLOOKUP(N14,PUNTOS!$A$1:$B$671,2)))+IF(O14,(VLOOKUP(O14,PUNTOS!$A$1:$B$671,2)))+IF(P14,(VLOOKUP(P14,PUNTOS!$A$1:$B$671,2)))+IF(Q14,(VLOOKUP(Q14,PUNTOS!$A$1:$B$671,2)))+IF(R14,(VLOOKUP(R14,PUNTOS!$A$1:$B$671,2)))+IF(S14,(VLOOKUP(S14,PUNTOS!$A$1:$B$671,2)))+IF(T14,(VLOOKUP(T14,PUNTOS!$A$1:$B$671,2)))+IF(U14,(VLOOKUP(U14,PUNTOS!$A$1:$B$671,2)))+IF(V14,(VLOOKUP(V14,PUNTOS!$A$1:$B$671,2)))+IF(W14,(VLOOKUP(W14,PUNTOS!$A$1:$B$671,2)))+IF(X14,(VLOOKUP(X14,PUNTOS!$A$1:$B$671,2)))+IF(Y14,(VLOOKUP(Y14,PUNTOS!$A$1:$B$671,2)))+IF(Z14,(VLOOKUP(Z14,PUNTOS!$A$1:$B$671,2)))+IF(AA14,(VLOOKUP(AA14,PUNTOS!$A$1:$B$671,2)))+IF(AB14,(VLOOKUP(AB14,PUNTOS!$A$1:$B$671,2)))+AC14*250</f>
        <v>0</v>
      </c>
      <c r="AG14" s="10">
        <f>AF14*1000000+AC14*500000+AE14*10000</f>
        <v>0</v>
      </c>
      <c r="AH14" s="11">
        <f>IF(D14,(IF(AF14,(RANK(AG14,$AG$3:$AG$17)),((COUNTIF($AF$3:$AF$17,"&gt;0")+1)+(COUNTIF($AD$3:$AD$17,"=0"))/2))),"")</f>
      </c>
    </row>
    <row r="15" spans="1:34" ht="12" customHeight="1">
      <c r="A15" s="87">
        <f>'MANGA 1'!A15</f>
        <v>0</v>
      </c>
      <c r="B15" s="70">
        <f>IF(A15,(VLOOKUP(A15,DEPORTISTA!$A$1:$G$40,2,FALSE)),"")</f>
      </c>
      <c r="C15" s="76">
        <f>IF(A15,(VLOOKUP(A15,DEPORTISTA!$A$1:$G$40,3,FALSE)),"")</f>
      </c>
      <c r="D15" s="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9">
        <f>COUNTIF(E15:AB15,"&gt;0")</f>
        <v>0</v>
      </c>
      <c r="AD15" s="9">
        <f t="shared" si="1"/>
      </c>
      <c r="AE15" s="31">
        <f>MAX(E15:AB15)</f>
        <v>0</v>
      </c>
      <c r="AF15" s="10">
        <f>IF(E15,(VLOOKUP(E15,PUNTOS!$A$1:$B$671,2)))+IF(F15,(VLOOKUP(F15,PUNTOS!$A$1:$B$671,2)))+IF(G15,(VLOOKUP(G15,PUNTOS!$A$1:$B$671,2)))+IF(H15,(VLOOKUP(H15,PUNTOS!$A$1:$B$671,2)))+IF(I15,(VLOOKUP(I15,PUNTOS!$A$1:$B$671,2)))+IF(J15,(VLOOKUP(J15,PUNTOS!$A$1:$B$671,2)))+IF(K15,(VLOOKUP(K15,PUNTOS!$A$1:$B$671,2)))+IF(L15,(VLOOKUP(L15,PUNTOS!$A$1:$B$671,2)))+IF(M15,(VLOOKUP(M15,PUNTOS!$A$1:$B$671,2)))+IF(N15,(VLOOKUP(N15,PUNTOS!$A$1:$B$671,2)))+IF(O15,(VLOOKUP(O15,PUNTOS!$A$1:$B$671,2)))+IF(P15,(VLOOKUP(P15,PUNTOS!$A$1:$B$671,2)))+IF(Q15,(VLOOKUP(Q15,PUNTOS!$A$1:$B$671,2)))+IF(R15,(VLOOKUP(R15,PUNTOS!$A$1:$B$671,2)))+IF(S15,(VLOOKUP(S15,PUNTOS!$A$1:$B$671,2)))+IF(T15,(VLOOKUP(T15,PUNTOS!$A$1:$B$671,2)))+IF(U15,(VLOOKUP(U15,PUNTOS!$A$1:$B$671,2)))+IF(V15,(VLOOKUP(V15,PUNTOS!$A$1:$B$671,2)))+IF(W15,(VLOOKUP(W15,PUNTOS!$A$1:$B$671,2)))+IF(X15,(VLOOKUP(X15,PUNTOS!$A$1:$B$671,2)))+IF(Y15,(VLOOKUP(Y15,PUNTOS!$A$1:$B$671,2)))+IF(Z15,(VLOOKUP(Z15,PUNTOS!$A$1:$B$671,2)))+IF(AA15,(VLOOKUP(AA15,PUNTOS!$A$1:$B$671,2)))+IF(AB15,(VLOOKUP(AB15,PUNTOS!$A$1:$B$671,2)))+AC15*250</f>
        <v>0</v>
      </c>
      <c r="AG15" s="10">
        <f>AF15*1000000+AC15*500000+AE15*10000</f>
        <v>0</v>
      </c>
      <c r="AH15" s="11">
        <f>IF(D15,(IF(AF15,(RANK(AG15,$AG$3:$AG$17)),((COUNTIF($AF$3:$AF$17,"&gt;0")+1)+(COUNTIF($AD$3:$AD$17,"=0"))/2))),"")</f>
      </c>
    </row>
    <row r="16" spans="1:34" ht="12" customHeight="1">
      <c r="A16" s="87">
        <f>'MANGA 1'!A16</f>
        <v>0</v>
      </c>
      <c r="B16" s="70">
        <f>IF(A16,(VLOOKUP(A16,DEPORTISTA!$A$1:$G$40,2,FALSE)),"")</f>
      </c>
      <c r="C16" s="76">
        <f>IF(A16,(VLOOKUP(A16,DEPORTISTA!$A$1:$G$40,3,FALSE)),"")</f>
      </c>
      <c r="D16" s="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">
        <f>COUNTIF(E16:AB16,"&gt;0")</f>
        <v>0</v>
      </c>
      <c r="AD16" s="9">
        <f t="shared" si="1"/>
      </c>
      <c r="AE16" s="31">
        <f>MAX(E16:AB16)</f>
        <v>0</v>
      </c>
      <c r="AF16" s="10">
        <f>IF(E16,(VLOOKUP(E16,PUNTOS!$A$1:$B$671,2)))+IF(F16,(VLOOKUP(F16,PUNTOS!$A$1:$B$671,2)))+IF(G16,(VLOOKUP(G16,PUNTOS!$A$1:$B$671,2)))+IF(H16,(VLOOKUP(H16,PUNTOS!$A$1:$B$671,2)))+IF(I16,(VLOOKUP(I16,PUNTOS!$A$1:$B$671,2)))+IF(J16,(VLOOKUP(J16,PUNTOS!$A$1:$B$671,2)))+IF(K16,(VLOOKUP(K16,PUNTOS!$A$1:$B$671,2)))+IF(L16,(VLOOKUP(L16,PUNTOS!$A$1:$B$671,2)))+IF(M16,(VLOOKUP(M16,PUNTOS!$A$1:$B$671,2)))+IF(N16,(VLOOKUP(N16,PUNTOS!$A$1:$B$671,2)))+IF(O16,(VLOOKUP(O16,PUNTOS!$A$1:$B$671,2)))+IF(P16,(VLOOKUP(P16,PUNTOS!$A$1:$B$671,2)))+IF(Q16,(VLOOKUP(Q16,PUNTOS!$A$1:$B$671,2)))+IF(R16,(VLOOKUP(R16,PUNTOS!$A$1:$B$671,2)))+IF(S16,(VLOOKUP(S16,PUNTOS!$A$1:$B$671,2)))+IF(T16,(VLOOKUP(T16,PUNTOS!$A$1:$B$671,2)))+IF(U16,(VLOOKUP(U16,PUNTOS!$A$1:$B$671,2)))+IF(V16,(VLOOKUP(V16,PUNTOS!$A$1:$B$671,2)))+IF(W16,(VLOOKUP(W16,PUNTOS!$A$1:$B$671,2)))+IF(X16,(VLOOKUP(X16,PUNTOS!$A$1:$B$671,2)))+IF(Y16,(VLOOKUP(Y16,PUNTOS!$A$1:$B$671,2)))+IF(Z16,(VLOOKUP(Z16,PUNTOS!$A$1:$B$671,2)))+IF(AA16,(VLOOKUP(AA16,PUNTOS!$A$1:$B$671,2)))+IF(AB16,(VLOOKUP(AB16,PUNTOS!$A$1:$B$671,2)))+AC16*250</f>
        <v>0</v>
      </c>
      <c r="AG16" s="10">
        <f>AF16*1000000+AC16*500000+AE16*10000</f>
        <v>0</v>
      </c>
      <c r="AH16" s="11">
        <f>IF(D16,(IF(AF16,(RANK(AG16,$AG$3:$AG$17)),((COUNTIF($AF$3:$AF$17,"&gt;0")+1)+(COUNTIF($AD$3:$AD$17,"=0"))/2))),"")</f>
      </c>
    </row>
    <row r="17" spans="1:34" ht="12" customHeight="1">
      <c r="A17" s="87">
        <f>'MANGA 1'!A17</f>
        <v>0</v>
      </c>
      <c r="B17" s="70">
        <f>IF(A17,(VLOOKUP(A17,DEPORTISTA!$A$1:$G$40,2,FALSE)),"")</f>
      </c>
      <c r="C17" s="76">
        <f>IF(A17,(VLOOKUP(A17,DEPORTISTA!$A$1:$G$40,3,FALSE)),"")</f>
      </c>
      <c r="D17" s="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">
        <f t="shared" si="0"/>
        <v>0</v>
      </c>
      <c r="AD17" s="9">
        <f t="shared" si="1"/>
      </c>
      <c r="AE17" s="31">
        <f t="shared" si="2"/>
        <v>0</v>
      </c>
      <c r="AF17" s="10">
        <f>IF(E17,(VLOOKUP(E17,PUNTOS!$A$1:$B$671,2)))+IF(F17,(VLOOKUP(F17,PUNTOS!$A$1:$B$671,2)))+IF(G17,(VLOOKUP(G17,PUNTOS!$A$1:$B$671,2)))+IF(H17,(VLOOKUP(H17,PUNTOS!$A$1:$B$671,2)))+IF(I17,(VLOOKUP(I17,PUNTOS!$A$1:$B$671,2)))+IF(J17,(VLOOKUP(J17,PUNTOS!$A$1:$B$671,2)))+IF(K17,(VLOOKUP(K17,PUNTOS!$A$1:$B$671,2)))+IF(L17,(VLOOKUP(L17,PUNTOS!$A$1:$B$671,2)))+IF(M17,(VLOOKUP(M17,PUNTOS!$A$1:$B$671,2)))+IF(N17,(VLOOKUP(N17,PUNTOS!$A$1:$B$671,2)))+IF(O17,(VLOOKUP(O17,PUNTOS!$A$1:$B$671,2)))+IF(P17,(VLOOKUP(P17,PUNTOS!$A$1:$B$671,2)))+IF(Q17,(VLOOKUP(Q17,PUNTOS!$A$1:$B$671,2)))+IF(R17,(VLOOKUP(R17,PUNTOS!$A$1:$B$671,2)))+IF(S17,(VLOOKUP(S17,PUNTOS!$A$1:$B$671,2)))+IF(T17,(VLOOKUP(T17,PUNTOS!$A$1:$B$671,2)))+IF(U17,(VLOOKUP(U17,PUNTOS!$A$1:$B$671,2)))+IF(V17,(VLOOKUP(V17,PUNTOS!$A$1:$B$671,2)))+IF(W17,(VLOOKUP(W17,PUNTOS!$A$1:$B$671,2)))+IF(X17,(VLOOKUP(X17,PUNTOS!$A$1:$B$671,2)))+IF(Y17,(VLOOKUP(Y17,PUNTOS!$A$1:$B$671,2)))+IF(Z17,(VLOOKUP(Z17,PUNTOS!$A$1:$B$671,2)))+IF(AA17,(VLOOKUP(AA17,PUNTOS!$A$1:$B$671,2)))+IF(AB17,(VLOOKUP(AB17,PUNTOS!$A$1:$B$671,2)))+AC17*250</f>
        <v>0</v>
      </c>
      <c r="AG17" s="10">
        <f t="shared" si="3"/>
        <v>0</v>
      </c>
      <c r="AH17" s="11">
        <f t="shared" si="4"/>
      </c>
    </row>
    <row r="18" spans="1:34" s="34" customFormat="1" ht="3.75" customHeight="1">
      <c r="A18" s="88"/>
      <c r="B18" s="71"/>
      <c r="C18" s="77"/>
      <c r="D18" s="3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6"/>
      <c r="AD18" s="36"/>
      <c r="AE18" s="37"/>
      <c r="AF18" s="38"/>
      <c r="AG18" s="38"/>
      <c r="AH18" s="39"/>
    </row>
    <row r="19" spans="1:34" ht="12" customHeight="1">
      <c r="A19" s="87">
        <f>'MANGA 1'!A19</f>
        <v>0</v>
      </c>
      <c r="B19" s="70">
        <f>IF(A19,(VLOOKUP(A19,DEPORTISTA!$A$1:$G$40,2,FALSE)),"")</f>
      </c>
      <c r="C19" s="76">
        <f>IF(A19,(VLOOKUP(A19,DEPORTISTA!$A$1:$G$40,3,FALSE)),"")</f>
      </c>
      <c r="D19" s="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">
        <f aca="true" t="shared" si="5" ref="AC19:AC33">COUNTIF(E19:AB19,"&gt;0")</f>
        <v>0</v>
      </c>
      <c r="AD19" s="9">
        <f aca="true" t="shared" si="6" ref="AD19:AD33">IF(A19,AC19,"")</f>
      </c>
      <c r="AE19" s="31">
        <f aca="true" t="shared" si="7" ref="AE19:AE33">MAX(E19:AB19)</f>
        <v>0</v>
      </c>
      <c r="AF19" s="10">
        <f>IF(E19,(VLOOKUP(E19,PUNTOS!$A$1:$B$671,2)))+IF(F19,(VLOOKUP(F19,PUNTOS!$A$1:$B$671,2)))+IF(G19,(VLOOKUP(G19,PUNTOS!$A$1:$B$671,2)))+IF(H19,(VLOOKUP(H19,PUNTOS!$A$1:$B$671,2)))+IF(I19,(VLOOKUP(I19,PUNTOS!$A$1:$B$671,2)))+IF(J19,(VLOOKUP(J19,PUNTOS!$A$1:$B$671,2)))+IF(K19,(VLOOKUP(K19,PUNTOS!$A$1:$B$671,2)))+IF(L19,(VLOOKUP(L19,PUNTOS!$A$1:$B$671,2)))+IF(M19,(VLOOKUP(M19,PUNTOS!$A$1:$B$671,2)))+IF(N19,(VLOOKUP(N19,PUNTOS!$A$1:$B$671,2)))+IF(O19,(VLOOKUP(O19,PUNTOS!$A$1:$B$671,2)))+IF(P19,(VLOOKUP(P19,PUNTOS!$A$1:$B$671,2)))+IF(Q19,(VLOOKUP(Q19,PUNTOS!$A$1:$B$671,2)))+IF(R19,(VLOOKUP(R19,PUNTOS!$A$1:$B$671,2)))+IF(S19,(VLOOKUP(S19,PUNTOS!$A$1:$B$671,2)))+IF(T19,(VLOOKUP(T19,PUNTOS!$A$1:$B$671,2)))+IF(U19,(VLOOKUP(U19,PUNTOS!$A$1:$B$671,2)))+IF(V19,(VLOOKUP(V19,PUNTOS!$A$1:$B$671,2)))+IF(W19,(VLOOKUP(W19,PUNTOS!$A$1:$B$671,2)))+IF(X19,(VLOOKUP(X19,PUNTOS!$A$1:$B$671,2)))+IF(Y19,(VLOOKUP(Y19,PUNTOS!$A$1:$B$671,2)))+IF(Z19,(VLOOKUP(Z19,PUNTOS!$A$1:$B$671,2)))+IF(AA19,(VLOOKUP(AA19,PUNTOS!$A$1:$B$671,2)))+IF(AB19,(VLOOKUP(AB19,PUNTOS!$A$1:$B$671,2)))+AC19*250</f>
        <v>0</v>
      </c>
      <c r="AG19" s="10">
        <f t="shared" si="3"/>
        <v>0</v>
      </c>
      <c r="AH19" s="11">
        <f aca="true" t="shared" si="8" ref="AH19:AH33">IF(D19,(IF(AF19,(RANK(AG19,$AG$19:$AG$33)),((COUNTIF($AF$19:$AF$33,"&gt;0")+1)+(COUNTIF($AD$19:$AD$33,"=0"))/2))),"")</f>
      </c>
    </row>
    <row r="20" spans="1:34" ht="12" customHeight="1">
      <c r="A20" s="87">
        <f>'MANGA 1'!A20</f>
        <v>0</v>
      </c>
      <c r="B20" s="70">
        <f>IF(A20,(VLOOKUP(A20,DEPORTISTA!$A$1:$G$40,2,FALSE)),"")</f>
      </c>
      <c r="C20" s="76">
        <f>IF(A20,(VLOOKUP(A20,DEPORTISTA!$A$1:$G$40,3,FALSE)),"")</f>
      </c>
      <c r="D20" s="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9">
        <f t="shared" si="5"/>
        <v>0</v>
      </c>
      <c r="AD20" s="9">
        <f t="shared" si="6"/>
      </c>
      <c r="AE20" s="31">
        <f t="shared" si="7"/>
        <v>0</v>
      </c>
      <c r="AF20" s="10">
        <f>IF(E20,(VLOOKUP(E20,PUNTOS!$A$1:$B$671,2)))+IF(F20,(VLOOKUP(F20,PUNTOS!$A$1:$B$671,2)))+IF(G20,(VLOOKUP(G20,PUNTOS!$A$1:$B$671,2)))+IF(H20,(VLOOKUP(H20,PUNTOS!$A$1:$B$671,2)))+IF(I20,(VLOOKUP(I20,PUNTOS!$A$1:$B$671,2)))+IF(J20,(VLOOKUP(J20,PUNTOS!$A$1:$B$671,2)))+IF(K20,(VLOOKUP(K20,PUNTOS!$A$1:$B$671,2)))+IF(L20,(VLOOKUP(L20,PUNTOS!$A$1:$B$671,2)))+IF(M20,(VLOOKUP(M20,PUNTOS!$A$1:$B$671,2)))+IF(N20,(VLOOKUP(N20,PUNTOS!$A$1:$B$671,2)))+IF(O20,(VLOOKUP(O20,PUNTOS!$A$1:$B$671,2)))+IF(P20,(VLOOKUP(P20,PUNTOS!$A$1:$B$671,2)))+IF(Q20,(VLOOKUP(Q20,PUNTOS!$A$1:$B$671,2)))+IF(R20,(VLOOKUP(R20,PUNTOS!$A$1:$B$671,2)))+IF(S20,(VLOOKUP(S20,PUNTOS!$A$1:$B$671,2)))+IF(T20,(VLOOKUP(T20,PUNTOS!$A$1:$B$671,2)))+IF(U20,(VLOOKUP(U20,PUNTOS!$A$1:$B$671,2)))+IF(V20,(VLOOKUP(V20,PUNTOS!$A$1:$B$671,2)))+IF(W20,(VLOOKUP(W20,PUNTOS!$A$1:$B$671,2)))+IF(X20,(VLOOKUP(X20,PUNTOS!$A$1:$B$671,2)))+IF(Y20,(VLOOKUP(Y20,PUNTOS!$A$1:$B$671,2)))+IF(Z20,(VLOOKUP(Z20,PUNTOS!$A$1:$B$671,2)))+IF(AA20,(VLOOKUP(AA20,PUNTOS!$A$1:$B$671,2)))+IF(AB20,(VLOOKUP(AB20,PUNTOS!$A$1:$B$671,2)))+AC20*250</f>
        <v>0</v>
      </c>
      <c r="AG20" s="10">
        <f t="shared" si="3"/>
        <v>0</v>
      </c>
      <c r="AH20" s="11">
        <f t="shared" si="8"/>
      </c>
    </row>
    <row r="21" spans="1:34" ht="12" customHeight="1">
      <c r="A21" s="87">
        <f>'MANGA 1'!A21</f>
        <v>0</v>
      </c>
      <c r="B21" s="70">
        <f>IF(A21,(VLOOKUP(A21,DEPORTISTA!$A$1:$G$40,2,FALSE)),"")</f>
      </c>
      <c r="C21" s="76">
        <f>IF(A21,(VLOOKUP(A21,DEPORTISTA!$A$1:$G$40,3,FALSE)),"")</f>
      </c>
      <c r="D21" s="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9">
        <f t="shared" si="5"/>
        <v>0</v>
      </c>
      <c r="AD21" s="9">
        <f t="shared" si="6"/>
      </c>
      <c r="AE21" s="31">
        <f t="shared" si="7"/>
        <v>0</v>
      </c>
      <c r="AF21" s="10">
        <f>IF(E21,(VLOOKUP(E21,PUNTOS!$A$1:$B$671,2)))+IF(F21,(VLOOKUP(F21,PUNTOS!$A$1:$B$671,2)))+IF(G21,(VLOOKUP(G21,PUNTOS!$A$1:$B$671,2)))+IF(H21,(VLOOKUP(H21,PUNTOS!$A$1:$B$671,2)))+IF(I21,(VLOOKUP(I21,PUNTOS!$A$1:$B$671,2)))+IF(J21,(VLOOKUP(J21,PUNTOS!$A$1:$B$671,2)))+IF(K21,(VLOOKUP(K21,PUNTOS!$A$1:$B$671,2)))+IF(L21,(VLOOKUP(L21,PUNTOS!$A$1:$B$671,2)))+IF(M21,(VLOOKUP(M21,PUNTOS!$A$1:$B$671,2)))+IF(N21,(VLOOKUP(N21,PUNTOS!$A$1:$B$671,2)))+IF(O21,(VLOOKUP(O21,PUNTOS!$A$1:$B$671,2)))+IF(P21,(VLOOKUP(P21,PUNTOS!$A$1:$B$671,2)))+IF(Q21,(VLOOKUP(Q21,PUNTOS!$A$1:$B$671,2)))+IF(R21,(VLOOKUP(R21,PUNTOS!$A$1:$B$671,2)))+IF(S21,(VLOOKUP(S21,PUNTOS!$A$1:$B$671,2)))+IF(T21,(VLOOKUP(T21,PUNTOS!$A$1:$B$671,2)))+IF(U21,(VLOOKUP(U21,PUNTOS!$A$1:$B$671,2)))+IF(V21,(VLOOKUP(V21,PUNTOS!$A$1:$B$671,2)))+IF(W21,(VLOOKUP(W21,PUNTOS!$A$1:$B$671,2)))+IF(X21,(VLOOKUP(X21,PUNTOS!$A$1:$B$671,2)))+IF(Y21,(VLOOKUP(Y21,PUNTOS!$A$1:$B$671,2)))+IF(Z21,(VLOOKUP(Z21,PUNTOS!$A$1:$B$671,2)))+IF(AA21,(VLOOKUP(AA21,PUNTOS!$A$1:$B$671,2)))+IF(AB21,(VLOOKUP(AB21,PUNTOS!$A$1:$B$671,2)))+AC21*250</f>
        <v>0</v>
      </c>
      <c r="AG21" s="10">
        <f t="shared" si="3"/>
        <v>0</v>
      </c>
      <c r="AH21" s="11">
        <f t="shared" si="8"/>
      </c>
    </row>
    <row r="22" spans="1:34" ht="12" customHeight="1">
      <c r="A22" s="87">
        <f>'MANGA 1'!A22</f>
        <v>0</v>
      </c>
      <c r="B22" s="70">
        <f>IF(A22,(VLOOKUP(A22,DEPORTISTA!$A$1:$G$40,2,FALSE)),"")</f>
      </c>
      <c r="C22" s="76">
        <f>IF(A22,(VLOOKUP(A22,DEPORTISTA!$A$1:$G$40,3,FALSE)),"")</f>
      </c>
      <c r="D22" s="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9">
        <f t="shared" si="5"/>
        <v>0</v>
      </c>
      <c r="AD22" s="9">
        <f t="shared" si="6"/>
      </c>
      <c r="AE22" s="31">
        <f t="shared" si="7"/>
        <v>0</v>
      </c>
      <c r="AF22" s="10">
        <f>IF(E22,(VLOOKUP(E22,PUNTOS!$A$1:$B$671,2)))+IF(F22,(VLOOKUP(F22,PUNTOS!$A$1:$B$671,2)))+IF(G22,(VLOOKUP(G22,PUNTOS!$A$1:$B$671,2)))+IF(H22,(VLOOKUP(H22,PUNTOS!$A$1:$B$671,2)))+IF(I22,(VLOOKUP(I22,PUNTOS!$A$1:$B$671,2)))+IF(J22,(VLOOKUP(J22,PUNTOS!$A$1:$B$671,2)))+IF(K22,(VLOOKUP(K22,PUNTOS!$A$1:$B$671,2)))+IF(L22,(VLOOKUP(L22,PUNTOS!$A$1:$B$671,2)))+IF(M22,(VLOOKUP(M22,PUNTOS!$A$1:$B$671,2)))+IF(N22,(VLOOKUP(N22,PUNTOS!$A$1:$B$671,2)))+IF(O22,(VLOOKUP(O22,PUNTOS!$A$1:$B$671,2)))+IF(P22,(VLOOKUP(P22,PUNTOS!$A$1:$B$671,2)))+IF(Q22,(VLOOKUP(Q22,PUNTOS!$A$1:$B$671,2)))+IF(R22,(VLOOKUP(R22,PUNTOS!$A$1:$B$671,2)))+IF(S22,(VLOOKUP(S22,PUNTOS!$A$1:$B$671,2)))+IF(T22,(VLOOKUP(T22,PUNTOS!$A$1:$B$671,2)))+IF(U22,(VLOOKUP(U22,PUNTOS!$A$1:$B$671,2)))+IF(V22,(VLOOKUP(V22,PUNTOS!$A$1:$B$671,2)))+IF(W22,(VLOOKUP(W22,PUNTOS!$A$1:$B$671,2)))+IF(X22,(VLOOKUP(X22,PUNTOS!$A$1:$B$671,2)))+IF(Y22,(VLOOKUP(Y22,PUNTOS!$A$1:$B$671,2)))+IF(Z22,(VLOOKUP(Z22,PUNTOS!$A$1:$B$671,2)))+IF(AA22,(VLOOKUP(AA22,PUNTOS!$A$1:$B$671,2)))+IF(AB22,(VLOOKUP(AB22,PUNTOS!$A$1:$B$671,2)))+AC22*250</f>
        <v>0</v>
      </c>
      <c r="AG22" s="10">
        <f t="shared" si="3"/>
        <v>0</v>
      </c>
      <c r="AH22" s="11">
        <f t="shared" si="8"/>
      </c>
    </row>
    <row r="23" spans="1:34" ht="12" customHeight="1">
      <c r="A23" s="87">
        <f>'MANGA 1'!A23</f>
        <v>0</v>
      </c>
      <c r="B23" s="70">
        <f>IF(A23,(VLOOKUP(A23,DEPORTISTA!$A$1:$G$40,2,FALSE)),"")</f>
      </c>
      <c r="C23" s="76">
        <f>IF(A23,(VLOOKUP(A23,DEPORTISTA!$A$1:$G$40,3,FALSE)),"")</f>
      </c>
      <c r="D23" s="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9">
        <f t="shared" si="5"/>
        <v>0</v>
      </c>
      <c r="AD23" s="9">
        <f t="shared" si="6"/>
      </c>
      <c r="AE23" s="31">
        <f t="shared" si="7"/>
        <v>0</v>
      </c>
      <c r="AF23" s="10">
        <f>IF(E23,(VLOOKUP(E23,PUNTOS!$A$1:$B$671,2)))+IF(F23,(VLOOKUP(F23,PUNTOS!$A$1:$B$671,2)))+IF(G23,(VLOOKUP(G23,PUNTOS!$A$1:$B$671,2)))+IF(H23,(VLOOKUP(H23,PUNTOS!$A$1:$B$671,2)))+IF(I23,(VLOOKUP(I23,PUNTOS!$A$1:$B$671,2)))+IF(J23,(VLOOKUP(J23,PUNTOS!$A$1:$B$671,2)))+IF(K23,(VLOOKUP(K23,PUNTOS!$A$1:$B$671,2)))+IF(L23,(VLOOKUP(L23,PUNTOS!$A$1:$B$671,2)))+IF(M23,(VLOOKUP(M23,PUNTOS!$A$1:$B$671,2)))+IF(N23,(VLOOKUP(N23,PUNTOS!$A$1:$B$671,2)))+IF(O23,(VLOOKUP(O23,PUNTOS!$A$1:$B$671,2)))+IF(P23,(VLOOKUP(P23,PUNTOS!$A$1:$B$671,2)))+IF(Q23,(VLOOKUP(Q23,PUNTOS!$A$1:$B$671,2)))+IF(R23,(VLOOKUP(R23,PUNTOS!$A$1:$B$671,2)))+IF(S23,(VLOOKUP(S23,PUNTOS!$A$1:$B$671,2)))+IF(T23,(VLOOKUP(T23,PUNTOS!$A$1:$B$671,2)))+IF(U23,(VLOOKUP(U23,PUNTOS!$A$1:$B$671,2)))+IF(V23,(VLOOKUP(V23,PUNTOS!$A$1:$B$671,2)))+IF(W23,(VLOOKUP(W23,PUNTOS!$A$1:$B$671,2)))+IF(X23,(VLOOKUP(X23,PUNTOS!$A$1:$B$671,2)))+IF(Y23,(VLOOKUP(Y23,PUNTOS!$A$1:$B$671,2)))+IF(Z23,(VLOOKUP(Z23,PUNTOS!$A$1:$B$671,2)))+IF(AA23,(VLOOKUP(AA23,PUNTOS!$A$1:$B$671,2)))+IF(AB23,(VLOOKUP(AB23,PUNTOS!$A$1:$B$671,2)))+AC23*250</f>
        <v>0</v>
      </c>
      <c r="AG23" s="10">
        <f t="shared" si="3"/>
        <v>0</v>
      </c>
      <c r="AH23" s="11">
        <f t="shared" si="8"/>
      </c>
    </row>
    <row r="24" spans="1:34" ht="12" customHeight="1">
      <c r="A24" s="87">
        <f>'MANGA 1'!A24</f>
        <v>0</v>
      </c>
      <c r="B24" s="70">
        <f>IF(A24,(VLOOKUP(A24,DEPORTISTA!$A$1:$G$40,2,FALSE)),"")</f>
      </c>
      <c r="C24" s="76">
        <f>IF(A24,(VLOOKUP(A24,DEPORTISTA!$A$1:$G$40,3,FALSE)),"")</f>
      </c>
      <c r="D24" s="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9">
        <f t="shared" si="5"/>
        <v>0</v>
      </c>
      <c r="AD24" s="9">
        <f t="shared" si="6"/>
      </c>
      <c r="AE24" s="31">
        <f t="shared" si="7"/>
        <v>0</v>
      </c>
      <c r="AF24" s="10">
        <f>IF(E24,(VLOOKUP(E24,PUNTOS!$A$1:$B$671,2)))+IF(F24,(VLOOKUP(F24,PUNTOS!$A$1:$B$671,2)))+IF(G24,(VLOOKUP(G24,PUNTOS!$A$1:$B$671,2)))+IF(H24,(VLOOKUP(H24,PUNTOS!$A$1:$B$671,2)))+IF(I24,(VLOOKUP(I24,PUNTOS!$A$1:$B$671,2)))+IF(J24,(VLOOKUP(J24,PUNTOS!$A$1:$B$671,2)))+IF(K24,(VLOOKUP(K24,PUNTOS!$A$1:$B$671,2)))+IF(L24,(VLOOKUP(L24,PUNTOS!$A$1:$B$671,2)))+IF(M24,(VLOOKUP(M24,PUNTOS!$A$1:$B$671,2)))+IF(N24,(VLOOKUP(N24,PUNTOS!$A$1:$B$671,2)))+IF(O24,(VLOOKUP(O24,PUNTOS!$A$1:$B$671,2)))+IF(P24,(VLOOKUP(P24,PUNTOS!$A$1:$B$671,2)))+IF(Q24,(VLOOKUP(Q24,PUNTOS!$A$1:$B$671,2)))+IF(R24,(VLOOKUP(R24,PUNTOS!$A$1:$B$671,2)))+IF(S24,(VLOOKUP(S24,PUNTOS!$A$1:$B$671,2)))+IF(T24,(VLOOKUP(T24,PUNTOS!$A$1:$B$671,2)))+IF(U24,(VLOOKUP(U24,PUNTOS!$A$1:$B$671,2)))+IF(V24,(VLOOKUP(V24,PUNTOS!$A$1:$B$671,2)))+IF(W24,(VLOOKUP(W24,PUNTOS!$A$1:$B$671,2)))+IF(X24,(VLOOKUP(X24,PUNTOS!$A$1:$B$671,2)))+IF(Y24,(VLOOKUP(Y24,PUNTOS!$A$1:$B$671,2)))+IF(Z24,(VLOOKUP(Z24,PUNTOS!$A$1:$B$671,2)))+IF(AA24,(VLOOKUP(AA24,PUNTOS!$A$1:$B$671,2)))+IF(AB24,(VLOOKUP(AB24,PUNTOS!$A$1:$B$671,2)))+AC24*250</f>
        <v>0</v>
      </c>
      <c r="AG24" s="10">
        <f t="shared" si="3"/>
        <v>0</v>
      </c>
      <c r="AH24" s="11">
        <f t="shared" si="8"/>
      </c>
    </row>
    <row r="25" spans="1:34" ht="12" customHeight="1">
      <c r="A25" s="87">
        <f>'MANGA 1'!A25</f>
        <v>0</v>
      </c>
      <c r="B25" s="70">
        <f>IF(A25,(VLOOKUP(A25,DEPORTISTA!$A$1:$G$40,2,FALSE)),"")</f>
      </c>
      <c r="C25" s="76">
        <f>IF(A25,(VLOOKUP(A25,DEPORTISTA!$A$1:$G$40,3,FALSE)),"")</f>
      </c>
      <c r="D25" s="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9">
        <f t="shared" si="5"/>
        <v>0</v>
      </c>
      <c r="AD25" s="9">
        <f t="shared" si="6"/>
      </c>
      <c r="AE25" s="31">
        <f t="shared" si="7"/>
        <v>0</v>
      </c>
      <c r="AF25" s="10">
        <f>IF(E25,(VLOOKUP(E25,PUNTOS!$A$1:$B$671,2)))+IF(F25,(VLOOKUP(F25,PUNTOS!$A$1:$B$671,2)))+IF(G25,(VLOOKUP(G25,PUNTOS!$A$1:$B$671,2)))+IF(H25,(VLOOKUP(H25,PUNTOS!$A$1:$B$671,2)))+IF(I25,(VLOOKUP(I25,PUNTOS!$A$1:$B$671,2)))+IF(J25,(VLOOKUP(J25,PUNTOS!$A$1:$B$671,2)))+IF(K25,(VLOOKUP(K25,PUNTOS!$A$1:$B$671,2)))+IF(L25,(VLOOKUP(L25,PUNTOS!$A$1:$B$671,2)))+IF(M25,(VLOOKUP(M25,PUNTOS!$A$1:$B$671,2)))+IF(N25,(VLOOKUP(N25,PUNTOS!$A$1:$B$671,2)))+IF(O25,(VLOOKUP(O25,PUNTOS!$A$1:$B$671,2)))+IF(P25,(VLOOKUP(P25,PUNTOS!$A$1:$B$671,2)))+IF(Q25,(VLOOKUP(Q25,PUNTOS!$A$1:$B$671,2)))+IF(R25,(VLOOKUP(R25,PUNTOS!$A$1:$B$671,2)))+IF(S25,(VLOOKUP(S25,PUNTOS!$A$1:$B$671,2)))+IF(T25,(VLOOKUP(T25,PUNTOS!$A$1:$B$671,2)))+IF(U25,(VLOOKUP(U25,PUNTOS!$A$1:$B$671,2)))+IF(V25,(VLOOKUP(V25,PUNTOS!$A$1:$B$671,2)))+IF(W25,(VLOOKUP(W25,PUNTOS!$A$1:$B$671,2)))+IF(X25,(VLOOKUP(X25,PUNTOS!$A$1:$B$671,2)))+IF(Y25,(VLOOKUP(Y25,PUNTOS!$A$1:$B$671,2)))+IF(Z25,(VLOOKUP(Z25,PUNTOS!$A$1:$B$671,2)))+IF(AA25,(VLOOKUP(AA25,PUNTOS!$A$1:$B$671,2)))+IF(AB25,(VLOOKUP(AB25,PUNTOS!$A$1:$B$671,2)))+AC25*250</f>
        <v>0</v>
      </c>
      <c r="AG25" s="10">
        <f t="shared" si="3"/>
        <v>0</v>
      </c>
      <c r="AH25" s="11">
        <f t="shared" si="8"/>
      </c>
    </row>
    <row r="26" spans="1:34" ht="12" customHeight="1">
      <c r="A26" s="87">
        <f>'MANGA 1'!A26</f>
        <v>0</v>
      </c>
      <c r="B26" s="70">
        <f>IF(A26,(VLOOKUP(A26,DEPORTISTA!$A$1:$G$40,2,FALSE)),"")</f>
      </c>
      <c r="C26" s="76">
        <f>IF(A26,(VLOOKUP(A26,DEPORTISTA!$A$1:$G$40,3,FALSE)),"")</f>
      </c>
      <c r="D26" s="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9">
        <f t="shared" si="5"/>
        <v>0</v>
      </c>
      <c r="AD26" s="9">
        <f t="shared" si="6"/>
      </c>
      <c r="AE26" s="31">
        <f t="shared" si="7"/>
        <v>0</v>
      </c>
      <c r="AF26" s="10">
        <f>IF(E26,(VLOOKUP(E26,PUNTOS!$A$1:$B$671,2)))+IF(F26,(VLOOKUP(F26,PUNTOS!$A$1:$B$671,2)))+IF(G26,(VLOOKUP(G26,PUNTOS!$A$1:$B$671,2)))+IF(H26,(VLOOKUP(H26,PUNTOS!$A$1:$B$671,2)))+IF(I26,(VLOOKUP(I26,PUNTOS!$A$1:$B$671,2)))+IF(J26,(VLOOKUP(J26,PUNTOS!$A$1:$B$671,2)))+IF(K26,(VLOOKUP(K26,PUNTOS!$A$1:$B$671,2)))+IF(L26,(VLOOKUP(L26,PUNTOS!$A$1:$B$671,2)))+IF(M26,(VLOOKUP(M26,PUNTOS!$A$1:$B$671,2)))+IF(N26,(VLOOKUP(N26,PUNTOS!$A$1:$B$671,2)))+IF(O26,(VLOOKUP(O26,PUNTOS!$A$1:$B$671,2)))+IF(P26,(VLOOKUP(P26,PUNTOS!$A$1:$B$671,2)))+IF(Q26,(VLOOKUP(Q26,PUNTOS!$A$1:$B$671,2)))+IF(R26,(VLOOKUP(R26,PUNTOS!$A$1:$B$671,2)))+IF(S26,(VLOOKUP(S26,PUNTOS!$A$1:$B$671,2)))+IF(T26,(VLOOKUP(T26,PUNTOS!$A$1:$B$671,2)))+IF(U26,(VLOOKUP(U26,PUNTOS!$A$1:$B$671,2)))+IF(V26,(VLOOKUP(V26,PUNTOS!$A$1:$B$671,2)))+IF(W26,(VLOOKUP(W26,PUNTOS!$A$1:$B$671,2)))+IF(X26,(VLOOKUP(X26,PUNTOS!$A$1:$B$671,2)))+IF(Y26,(VLOOKUP(Y26,PUNTOS!$A$1:$B$671,2)))+IF(Z26,(VLOOKUP(Z26,PUNTOS!$A$1:$B$671,2)))+IF(AA26,(VLOOKUP(AA26,PUNTOS!$A$1:$B$671,2)))+IF(AB26,(VLOOKUP(AB26,PUNTOS!$A$1:$B$671,2)))+AC26*250</f>
        <v>0</v>
      </c>
      <c r="AG26" s="10">
        <f t="shared" si="3"/>
        <v>0</v>
      </c>
      <c r="AH26" s="11">
        <f t="shared" si="8"/>
      </c>
    </row>
    <row r="27" spans="1:34" ht="12" customHeight="1">
      <c r="A27" s="87">
        <f>'MANGA 1'!A27</f>
        <v>0</v>
      </c>
      <c r="B27" s="70">
        <f>IF(A27,(VLOOKUP(A27,DEPORTISTA!$A$1:$G$40,2,FALSE)),"")</f>
      </c>
      <c r="C27" s="76">
        <f>IF(A27,(VLOOKUP(A27,DEPORTISTA!$A$1:$G$40,3,FALSE)),"")</f>
      </c>
      <c r="D27" s="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">
        <f t="shared" si="5"/>
        <v>0</v>
      </c>
      <c r="AD27" s="9">
        <f t="shared" si="6"/>
      </c>
      <c r="AE27" s="31">
        <f t="shared" si="7"/>
        <v>0</v>
      </c>
      <c r="AF27" s="10">
        <f>IF(E27,(VLOOKUP(E27,PUNTOS!$A$1:$B$671,2)))+IF(F27,(VLOOKUP(F27,PUNTOS!$A$1:$B$671,2)))+IF(G27,(VLOOKUP(G27,PUNTOS!$A$1:$B$671,2)))+IF(H27,(VLOOKUP(H27,PUNTOS!$A$1:$B$671,2)))+IF(I27,(VLOOKUP(I27,PUNTOS!$A$1:$B$671,2)))+IF(J27,(VLOOKUP(J27,PUNTOS!$A$1:$B$671,2)))+IF(K27,(VLOOKUP(K27,PUNTOS!$A$1:$B$671,2)))+IF(L27,(VLOOKUP(L27,PUNTOS!$A$1:$B$671,2)))+IF(M27,(VLOOKUP(M27,PUNTOS!$A$1:$B$671,2)))+IF(N27,(VLOOKUP(N27,PUNTOS!$A$1:$B$671,2)))+IF(O27,(VLOOKUP(O27,PUNTOS!$A$1:$B$671,2)))+IF(P27,(VLOOKUP(P27,PUNTOS!$A$1:$B$671,2)))+IF(Q27,(VLOOKUP(Q27,PUNTOS!$A$1:$B$671,2)))+IF(R27,(VLOOKUP(R27,PUNTOS!$A$1:$B$671,2)))+IF(S27,(VLOOKUP(S27,PUNTOS!$A$1:$B$671,2)))+IF(T27,(VLOOKUP(T27,PUNTOS!$A$1:$B$671,2)))+IF(U27,(VLOOKUP(U27,PUNTOS!$A$1:$B$671,2)))+IF(V27,(VLOOKUP(V27,PUNTOS!$A$1:$B$671,2)))+IF(W27,(VLOOKUP(W27,PUNTOS!$A$1:$B$671,2)))+IF(X27,(VLOOKUP(X27,PUNTOS!$A$1:$B$671,2)))+IF(Y27,(VLOOKUP(Y27,PUNTOS!$A$1:$B$671,2)))+IF(Z27,(VLOOKUP(Z27,PUNTOS!$A$1:$B$671,2)))+IF(AA27,(VLOOKUP(AA27,PUNTOS!$A$1:$B$671,2)))+IF(AB27,(VLOOKUP(AB27,PUNTOS!$A$1:$B$671,2)))+AC27*250</f>
        <v>0</v>
      </c>
      <c r="AG27" s="10">
        <f t="shared" si="3"/>
        <v>0</v>
      </c>
      <c r="AH27" s="11">
        <f t="shared" si="8"/>
      </c>
    </row>
    <row r="28" spans="1:34" ht="12" customHeight="1">
      <c r="A28" s="87">
        <f>'MANGA 1'!A28</f>
        <v>0</v>
      </c>
      <c r="B28" s="70">
        <f>IF(A28,(VLOOKUP(A28,DEPORTISTA!$A$1:$G$40,2,FALSE)),"")</f>
      </c>
      <c r="C28" s="76">
        <f>IF(A28,(VLOOKUP(A28,DEPORTISTA!$A$1:$G$40,3,FALSE)),"")</f>
      </c>
      <c r="D28" s="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9">
        <f>COUNTIF(E28:AB28,"&gt;0")</f>
        <v>0</v>
      </c>
      <c r="AD28" s="9">
        <f t="shared" si="6"/>
      </c>
      <c r="AE28" s="31">
        <f>MAX(E28:AB28)</f>
        <v>0</v>
      </c>
      <c r="AF28" s="10">
        <f>IF(E28,(VLOOKUP(E28,PUNTOS!$A$1:$B$671,2)))+IF(F28,(VLOOKUP(F28,PUNTOS!$A$1:$B$671,2)))+IF(G28,(VLOOKUP(G28,PUNTOS!$A$1:$B$671,2)))+IF(H28,(VLOOKUP(H28,PUNTOS!$A$1:$B$671,2)))+IF(I28,(VLOOKUP(I28,PUNTOS!$A$1:$B$671,2)))+IF(J28,(VLOOKUP(J28,PUNTOS!$A$1:$B$671,2)))+IF(K28,(VLOOKUP(K28,PUNTOS!$A$1:$B$671,2)))+IF(L28,(VLOOKUP(L28,PUNTOS!$A$1:$B$671,2)))+IF(M28,(VLOOKUP(M28,PUNTOS!$A$1:$B$671,2)))+IF(N28,(VLOOKUP(N28,PUNTOS!$A$1:$B$671,2)))+IF(O28,(VLOOKUP(O28,PUNTOS!$A$1:$B$671,2)))+IF(P28,(VLOOKUP(P28,PUNTOS!$A$1:$B$671,2)))+IF(Q28,(VLOOKUP(Q28,PUNTOS!$A$1:$B$671,2)))+IF(R28,(VLOOKUP(R28,PUNTOS!$A$1:$B$671,2)))+IF(S28,(VLOOKUP(S28,PUNTOS!$A$1:$B$671,2)))+IF(T28,(VLOOKUP(T28,PUNTOS!$A$1:$B$671,2)))+IF(U28,(VLOOKUP(U28,PUNTOS!$A$1:$B$671,2)))+IF(V28,(VLOOKUP(V28,PUNTOS!$A$1:$B$671,2)))+IF(W28,(VLOOKUP(W28,PUNTOS!$A$1:$B$671,2)))+IF(X28,(VLOOKUP(X28,PUNTOS!$A$1:$B$671,2)))+IF(Y28,(VLOOKUP(Y28,PUNTOS!$A$1:$B$671,2)))+IF(Z28,(VLOOKUP(Z28,PUNTOS!$A$1:$B$671,2)))+IF(AA28,(VLOOKUP(AA28,PUNTOS!$A$1:$B$671,2)))+IF(AB28,(VLOOKUP(AB28,PUNTOS!$A$1:$B$671,2)))+AC28*250</f>
        <v>0</v>
      </c>
      <c r="AG28" s="10">
        <f>AF28*1000000+AC28*500000+AE28*10000</f>
        <v>0</v>
      </c>
      <c r="AH28" s="11">
        <f>IF(D28,(IF(AF28,(RANK(AG28,$AG$19:$AG$33)),((COUNTIF($AF$19:$AF$33,"&gt;0")+1)+(COUNTIF($AD$19:$AD$33,"=0"))/2))),"")</f>
      </c>
    </row>
    <row r="29" spans="1:34" ht="12" customHeight="1">
      <c r="A29" s="87">
        <f>'MANGA 1'!A29</f>
        <v>0</v>
      </c>
      <c r="B29" s="70">
        <f>IF(A29,(VLOOKUP(A29,DEPORTISTA!$A$1:$G$40,2,FALSE)),"")</f>
      </c>
      <c r="C29" s="76">
        <f>IF(A29,(VLOOKUP(A29,DEPORTISTA!$A$1:$G$40,3,FALSE)),"")</f>
      </c>
      <c r="D29" s="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9">
        <f>COUNTIF(E29:AB29,"&gt;0")</f>
        <v>0</v>
      </c>
      <c r="AD29" s="9">
        <f t="shared" si="6"/>
      </c>
      <c r="AE29" s="31">
        <f>MAX(E29:AB29)</f>
        <v>0</v>
      </c>
      <c r="AF29" s="10">
        <f>IF(E29,(VLOOKUP(E29,PUNTOS!$A$1:$B$671,2)))+IF(F29,(VLOOKUP(F29,PUNTOS!$A$1:$B$671,2)))+IF(G29,(VLOOKUP(G29,PUNTOS!$A$1:$B$671,2)))+IF(H29,(VLOOKUP(H29,PUNTOS!$A$1:$B$671,2)))+IF(I29,(VLOOKUP(I29,PUNTOS!$A$1:$B$671,2)))+IF(J29,(VLOOKUP(J29,PUNTOS!$A$1:$B$671,2)))+IF(K29,(VLOOKUP(K29,PUNTOS!$A$1:$B$671,2)))+IF(L29,(VLOOKUP(L29,PUNTOS!$A$1:$B$671,2)))+IF(M29,(VLOOKUP(M29,PUNTOS!$A$1:$B$671,2)))+IF(N29,(VLOOKUP(N29,PUNTOS!$A$1:$B$671,2)))+IF(O29,(VLOOKUP(O29,PUNTOS!$A$1:$B$671,2)))+IF(P29,(VLOOKUP(P29,PUNTOS!$A$1:$B$671,2)))+IF(Q29,(VLOOKUP(Q29,PUNTOS!$A$1:$B$671,2)))+IF(R29,(VLOOKUP(R29,PUNTOS!$A$1:$B$671,2)))+IF(S29,(VLOOKUP(S29,PUNTOS!$A$1:$B$671,2)))+IF(T29,(VLOOKUP(T29,PUNTOS!$A$1:$B$671,2)))+IF(U29,(VLOOKUP(U29,PUNTOS!$A$1:$B$671,2)))+IF(V29,(VLOOKUP(V29,PUNTOS!$A$1:$B$671,2)))+IF(W29,(VLOOKUP(W29,PUNTOS!$A$1:$B$671,2)))+IF(X29,(VLOOKUP(X29,PUNTOS!$A$1:$B$671,2)))+IF(Y29,(VLOOKUP(Y29,PUNTOS!$A$1:$B$671,2)))+IF(Z29,(VLOOKUP(Z29,PUNTOS!$A$1:$B$671,2)))+IF(AA29,(VLOOKUP(AA29,PUNTOS!$A$1:$B$671,2)))+IF(AB29,(VLOOKUP(AB29,PUNTOS!$A$1:$B$671,2)))+AC29*250</f>
        <v>0</v>
      </c>
      <c r="AG29" s="10">
        <f>AF29*1000000+AC29*500000+AE29*10000</f>
        <v>0</v>
      </c>
      <c r="AH29" s="11">
        <f>IF(D29,(IF(AF29,(RANK(AG29,$AG$19:$AG$33)),((COUNTIF($AF$19:$AF$33,"&gt;0")+1)+(COUNTIF($AD$19:$AD$33,"=0"))/2))),"")</f>
      </c>
    </row>
    <row r="30" spans="1:34" ht="12" customHeight="1">
      <c r="A30" s="87">
        <f>'MANGA 1'!A30</f>
        <v>0</v>
      </c>
      <c r="B30" s="70">
        <f>IF(A30,(VLOOKUP(A30,DEPORTISTA!$A$1:$G$40,2,FALSE)),"")</f>
      </c>
      <c r="C30" s="76">
        <f>IF(A30,(VLOOKUP(A30,DEPORTISTA!$A$1:$G$40,3,FALSE)),"")</f>
      </c>
      <c r="D30" s="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9">
        <f>COUNTIF(E30:AB30,"&gt;0")</f>
        <v>0</v>
      </c>
      <c r="AD30" s="9">
        <f t="shared" si="6"/>
      </c>
      <c r="AE30" s="31">
        <f>MAX(E30:AB30)</f>
        <v>0</v>
      </c>
      <c r="AF30" s="10">
        <f>IF(E30,(VLOOKUP(E30,PUNTOS!$A$1:$B$671,2)))+IF(F30,(VLOOKUP(F30,PUNTOS!$A$1:$B$671,2)))+IF(G30,(VLOOKUP(G30,PUNTOS!$A$1:$B$671,2)))+IF(H30,(VLOOKUP(H30,PUNTOS!$A$1:$B$671,2)))+IF(I30,(VLOOKUP(I30,PUNTOS!$A$1:$B$671,2)))+IF(J30,(VLOOKUP(J30,PUNTOS!$A$1:$B$671,2)))+IF(K30,(VLOOKUP(K30,PUNTOS!$A$1:$B$671,2)))+IF(L30,(VLOOKUP(L30,PUNTOS!$A$1:$B$671,2)))+IF(M30,(VLOOKUP(M30,PUNTOS!$A$1:$B$671,2)))+IF(N30,(VLOOKUP(N30,PUNTOS!$A$1:$B$671,2)))+IF(O30,(VLOOKUP(O30,PUNTOS!$A$1:$B$671,2)))+IF(P30,(VLOOKUP(P30,PUNTOS!$A$1:$B$671,2)))+IF(Q30,(VLOOKUP(Q30,PUNTOS!$A$1:$B$671,2)))+IF(R30,(VLOOKUP(R30,PUNTOS!$A$1:$B$671,2)))+IF(S30,(VLOOKUP(S30,PUNTOS!$A$1:$B$671,2)))+IF(T30,(VLOOKUP(T30,PUNTOS!$A$1:$B$671,2)))+IF(U30,(VLOOKUP(U30,PUNTOS!$A$1:$B$671,2)))+IF(V30,(VLOOKUP(V30,PUNTOS!$A$1:$B$671,2)))+IF(W30,(VLOOKUP(W30,PUNTOS!$A$1:$B$671,2)))+IF(X30,(VLOOKUP(X30,PUNTOS!$A$1:$B$671,2)))+IF(Y30,(VLOOKUP(Y30,PUNTOS!$A$1:$B$671,2)))+IF(Z30,(VLOOKUP(Z30,PUNTOS!$A$1:$B$671,2)))+IF(AA30,(VLOOKUP(AA30,PUNTOS!$A$1:$B$671,2)))+IF(AB30,(VLOOKUP(AB30,PUNTOS!$A$1:$B$671,2)))+AC30*250</f>
        <v>0</v>
      </c>
      <c r="AG30" s="10">
        <f>AF30*1000000+AC30*500000+AE30*10000</f>
        <v>0</v>
      </c>
      <c r="AH30" s="11">
        <f>IF(D30,(IF(AF30,(RANK(AG30,$AG$19:$AG$33)),((COUNTIF($AF$19:$AF$33,"&gt;0")+1)+(COUNTIF($AD$19:$AD$33,"=0"))/2))),"")</f>
      </c>
    </row>
    <row r="31" spans="1:34" ht="12" customHeight="1">
      <c r="A31" s="87">
        <f>'MANGA 1'!A31</f>
        <v>0</v>
      </c>
      <c r="B31" s="70">
        <f>IF(A31,(VLOOKUP(A31,DEPORTISTA!$A$1:$G$40,2,FALSE)),"")</f>
      </c>
      <c r="C31" s="76">
        <f>IF(A31,(VLOOKUP(A31,DEPORTISTA!$A$1:$G$40,3,FALSE)),"")</f>
      </c>
      <c r="D31" s="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9">
        <f>COUNTIF(E31:AB31,"&gt;0")</f>
        <v>0</v>
      </c>
      <c r="AD31" s="9">
        <f t="shared" si="6"/>
      </c>
      <c r="AE31" s="31">
        <f>MAX(E31:AB31)</f>
        <v>0</v>
      </c>
      <c r="AF31" s="10">
        <f>IF(E31,(VLOOKUP(E31,PUNTOS!$A$1:$B$671,2)))+IF(F31,(VLOOKUP(F31,PUNTOS!$A$1:$B$671,2)))+IF(G31,(VLOOKUP(G31,PUNTOS!$A$1:$B$671,2)))+IF(H31,(VLOOKUP(H31,PUNTOS!$A$1:$B$671,2)))+IF(I31,(VLOOKUP(I31,PUNTOS!$A$1:$B$671,2)))+IF(J31,(VLOOKUP(J31,PUNTOS!$A$1:$B$671,2)))+IF(K31,(VLOOKUP(K31,PUNTOS!$A$1:$B$671,2)))+IF(L31,(VLOOKUP(L31,PUNTOS!$A$1:$B$671,2)))+IF(M31,(VLOOKUP(M31,PUNTOS!$A$1:$B$671,2)))+IF(N31,(VLOOKUP(N31,PUNTOS!$A$1:$B$671,2)))+IF(O31,(VLOOKUP(O31,PUNTOS!$A$1:$B$671,2)))+IF(P31,(VLOOKUP(P31,PUNTOS!$A$1:$B$671,2)))+IF(Q31,(VLOOKUP(Q31,PUNTOS!$A$1:$B$671,2)))+IF(R31,(VLOOKUP(R31,PUNTOS!$A$1:$B$671,2)))+IF(S31,(VLOOKUP(S31,PUNTOS!$A$1:$B$671,2)))+IF(T31,(VLOOKUP(T31,PUNTOS!$A$1:$B$671,2)))+IF(U31,(VLOOKUP(U31,PUNTOS!$A$1:$B$671,2)))+IF(V31,(VLOOKUP(V31,PUNTOS!$A$1:$B$671,2)))+IF(W31,(VLOOKUP(W31,PUNTOS!$A$1:$B$671,2)))+IF(X31,(VLOOKUP(X31,PUNTOS!$A$1:$B$671,2)))+IF(Y31,(VLOOKUP(Y31,PUNTOS!$A$1:$B$671,2)))+IF(Z31,(VLOOKUP(Z31,PUNTOS!$A$1:$B$671,2)))+IF(AA31,(VLOOKUP(AA31,PUNTOS!$A$1:$B$671,2)))+IF(AB31,(VLOOKUP(AB31,PUNTOS!$A$1:$B$671,2)))+AC31*250</f>
        <v>0</v>
      </c>
      <c r="AG31" s="10">
        <f>AF31*1000000+AC31*500000+AE31*10000</f>
        <v>0</v>
      </c>
      <c r="AH31" s="11">
        <f>IF(D31,(IF(AF31,(RANK(AG31,$AG$19:$AG$33)),((COUNTIF($AF$19:$AF$33,"&gt;0")+1)+(COUNTIF($AD$19:$AD$33,"=0"))/2))),"")</f>
      </c>
    </row>
    <row r="32" spans="1:34" ht="12" customHeight="1">
      <c r="A32" s="87">
        <f>'MANGA 1'!A32</f>
        <v>0</v>
      </c>
      <c r="B32" s="70">
        <f>IF(A32,(VLOOKUP(A32,DEPORTISTA!$A$1:$G$40,2,FALSE)),"")</f>
      </c>
      <c r="C32" s="76">
        <f>IF(A32,(VLOOKUP(A32,DEPORTISTA!$A$1:$G$40,3,FALSE)),"")</f>
      </c>
      <c r="D32" s="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9">
        <f>COUNTIF(E32:AB32,"&gt;0")</f>
        <v>0</v>
      </c>
      <c r="AD32" s="9">
        <f t="shared" si="6"/>
      </c>
      <c r="AE32" s="31">
        <f>MAX(E32:AB32)</f>
        <v>0</v>
      </c>
      <c r="AF32" s="10">
        <f>IF(E32,(VLOOKUP(E32,PUNTOS!$A$1:$B$671,2)))+IF(F32,(VLOOKUP(F32,PUNTOS!$A$1:$B$671,2)))+IF(G32,(VLOOKUP(G32,PUNTOS!$A$1:$B$671,2)))+IF(H32,(VLOOKUP(H32,PUNTOS!$A$1:$B$671,2)))+IF(I32,(VLOOKUP(I32,PUNTOS!$A$1:$B$671,2)))+IF(J32,(VLOOKUP(J32,PUNTOS!$A$1:$B$671,2)))+IF(K32,(VLOOKUP(K32,PUNTOS!$A$1:$B$671,2)))+IF(L32,(VLOOKUP(L32,PUNTOS!$A$1:$B$671,2)))+IF(M32,(VLOOKUP(M32,PUNTOS!$A$1:$B$671,2)))+IF(N32,(VLOOKUP(N32,PUNTOS!$A$1:$B$671,2)))+IF(O32,(VLOOKUP(O32,PUNTOS!$A$1:$B$671,2)))+IF(P32,(VLOOKUP(P32,PUNTOS!$A$1:$B$671,2)))+IF(Q32,(VLOOKUP(Q32,PUNTOS!$A$1:$B$671,2)))+IF(R32,(VLOOKUP(R32,PUNTOS!$A$1:$B$671,2)))+IF(S32,(VLOOKUP(S32,PUNTOS!$A$1:$B$671,2)))+IF(T32,(VLOOKUP(T32,PUNTOS!$A$1:$B$671,2)))+IF(U32,(VLOOKUP(U32,PUNTOS!$A$1:$B$671,2)))+IF(V32,(VLOOKUP(V32,PUNTOS!$A$1:$B$671,2)))+IF(W32,(VLOOKUP(W32,PUNTOS!$A$1:$B$671,2)))+IF(X32,(VLOOKUP(X32,PUNTOS!$A$1:$B$671,2)))+IF(Y32,(VLOOKUP(Y32,PUNTOS!$A$1:$B$671,2)))+IF(Z32,(VLOOKUP(Z32,PUNTOS!$A$1:$B$671,2)))+IF(AA32,(VLOOKUP(AA32,PUNTOS!$A$1:$B$671,2)))+IF(AB32,(VLOOKUP(AB32,PUNTOS!$A$1:$B$671,2)))+AC32*250</f>
        <v>0</v>
      </c>
      <c r="AG32" s="10">
        <f>AF32*1000000+AC32*500000+AE32*10000</f>
        <v>0</v>
      </c>
      <c r="AH32" s="11">
        <f>IF(D32,(IF(AF32,(RANK(AG32,$AG$19:$AG$33)),((COUNTIF($AF$19:$AF$33,"&gt;0")+1)+(COUNTIF($AD$19:$AD$33,"=0"))/2))),"")</f>
      </c>
    </row>
    <row r="33" spans="1:34" ht="12" customHeight="1">
      <c r="A33" s="87">
        <f>'MANGA 1'!A33</f>
        <v>0</v>
      </c>
      <c r="B33" s="70">
        <f>IF(A33,(VLOOKUP(A33,DEPORTISTA!$A$1:$G$40,2,FALSE)),"")</f>
      </c>
      <c r="C33" s="76">
        <f>IF(A33,(VLOOKUP(A33,DEPORTISTA!$A$1:$G$40,3,FALSE)),"")</f>
      </c>
      <c r="D33" s="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9">
        <f t="shared" si="5"/>
        <v>0</v>
      </c>
      <c r="AD33" s="9">
        <f t="shared" si="6"/>
      </c>
      <c r="AE33" s="31">
        <f t="shared" si="7"/>
        <v>0</v>
      </c>
      <c r="AF33" s="10">
        <f>IF(E33,(VLOOKUP(E33,PUNTOS!$A$1:$B$671,2)))+IF(F33,(VLOOKUP(F33,PUNTOS!$A$1:$B$671,2)))+IF(G33,(VLOOKUP(G33,PUNTOS!$A$1:$B$671,2)))+IF(H33,(VLOOKUP(H33,PUNTOS!$A$1:$B$671,2)))+IF(I33,(VLOOKUP(I33,PUNTOS!$A$1:$B$671,2)))+IF(J33,(VLOOKUP(J33,PUNTOS!$A$1:$B$671,2)))+IF(K33,(VLOOKUP(K33,PUNTOS!$A$1:$B$671,2)))+IF(L33,(VLOOKUP(L33,PUNTOS!$A$1:$B$671,2)))+IF(M33,(VLOOKUP(M33,PUNTOS!$A$1:$B$671,2)))+IF(N33,(VLOOKUP(N33,PUNTOS!$A$1:$B$671,2)))+IF(O33,(VLOOKUP(O33,PUNTOS!$A$1:$B$671,2)))+IF(P33,(VLOOKUP(P33,PUNTOS!$A$1:$B$671,2)))+IF(Q33,(VLOOKUP(Q33,PUNTOS!$A$1:$B$671,2)))+IF(R33,(VLOOKUP(R33,PUNTOS!$A$1:$B$671,2)))+IF(S33,(VLOOKUP(S33,PUNTOS!$A$1:$B$671,2)))+IF(T33,(VLOOKUP(T33,PUNTOS!$A$1:$B$671,2)))+IF(U33,(VLOOKUP(U33,PUNTOS!$A$1:$B$671,2)))+IF(V33,(VLOOKUP(V33,PUNTOS!$A$1:$B$671,2)))+IF(W33,(VLOOKUP(W33,PUNTOS!$A$1:$B$671,2)))+IF(X33,(VLOOKUP(X33,PUNTOS!$A$1:$B$671,2)))+IF(Y33,(VLOOKUP(Y33,PUNTOS!$A$1:$B$671,2)))+IF(Z33,(VLOOKUP(Z33,PUNTOS!$A$1:$B$671,2)))+IF(AA33,(VLOOKUP(AA33,PUNTOS!$A$1:$B$671,2)))+IF(AB33,(VLOOKUP(AB33,PUNTOS!$A$1:$B$671,2)))+AC33*250</f>
        <v>0</v>
      </c>
      <c r="AG33" s="10">
        <f t="shared" si="3"/>
        <v>0</v>
      </c>
      <c r="AH33" s="11">
        <f t="shared" si="8"/>
      </c>
    </row>
    <row r="34" spans="2:34" ht="12.75">
      <c r="B34" s="72"/>
      <c r="C34" s="3"/>
      <c r="AC34" s="32">
        <f>SUM(AC3:AC33)</f>
        <v>5</v>
      </c>
      <c r="AD34" s="6"/>
      <c r="AE34" s="6"/>
      <c r="AF34" s="6"/>
      <c r="AG34" s="6"/>
      <c r="AH34" s="6"/>
    </row>
    <row r="35" spans="2:23" ht="12.75">
      <c r="B35" s="73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W35" s="2"/>
    </row>
    <row r="38" spans="2:3" ht="12.75">
      <c r="B38" s="74"/>
      <c r="C38" s="1"/>
    </row>
  </sheetData>
  <sheetProtection password="CEEB" sheet="1" objects="1" scenarios="1"/>
  <mergeCells count="1">
    <mergeCell ref="E1:AF1"/>
  </mergeCells>
  <conditionalFormatting sqref="A3:A33">
    <cfRule type="cellIs" priority="1" dxfId="0" operator="equal" stopIfTrue="1">
      <formula>0</formula>
    </cfRule>
  </conditionalFormatting>
  <printOptions/>
  <pageMargins left="0.33" right="0.24" top="0.98" bottom="0.98" header="0" footer="0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AH38"/>
  <sheetViews>
    <sheetView workbookViewId="0" topLeftCell="A1">
      <selection activeCell="D3" sqref="D3"/>
    </sheetView>
  </sheetViews>
  <sheetFormatPr defaultColWidth="11.421875" defaultRowHeight="12.75"/>
  <cols>
    <col min="1" max="1" width="2.57421875" style="0" customWidth="1"/>
    <col min="2" max="2" width="7.8515625" style="75" bestFit="1" customWidth="1"/>
    <col min="3" max="3" width="22.57421875" style="0" customWidth="1"/>
    <col min="4" max="4" width="5.28125" style="0" customWidth="1"/>
    <col min="5" max="28" width="3.7109375" style="1" customWidth="1"/>
    <col min="29" max="29" width="4.7109375" style="0" customWidth="1"/>
    <col min="30" max="30" width="4.57421875" style="0" hidden="1" customWidth="1"/>
    <col min="31" max="31" width="5.00390625" style="0" customWidth="1"/>
    <col min="32" max="32" width="6.7109375" style="0" customWidth="1"/>
    <col min="33" max="33" width="3.57421875" style="0" hidden="1" customWidth="1"/>
    <col min="34" max="34" width="5.7109375" style="0" customWidth="1"/>
    <col min="35" max="35" width="5.57421875" style="0" customWidth="1"/>
  </cols>
  <sheetData>
    <row r="1" spans="1:34" s="6" customFormat="1" ht="12.75" customHeight="1">
      <c r="A1" s="12"/>
      <c r="B1" s="13"/>
      <c r="C1" s="13"/>
      <c r="D1" s="13"/>
      <c r="E1" s="89" t="s">
        <v>17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3"/>
      <c r="AH1" s="14"/>
    </row>
    <row r="2" spans="1:34" s="6" customFormat="1" ht="12" customHeight="1">
      <c r="A2" s="15" t="s">
        <v>0</v>
      </c>
      <c r="B2" s="16" t="s">
        <v>59</v>
      </c>
      <c r="C2" s="22" t="s">
        <v>1</v>
      </c>
      <c r="D2" s="68" t="s">
        <v>12</v>
      </c>
      <c r="E2" s="17" t="s">
        <v>9</v>
      </c>
      <c r="F2" s="18" t="s">
        <v>9</v>
      </c>
      <c r="G2" s="18" t="s">
        <v>9</v>
      </c>
      <c r="H2" s="18" t="s">
        <v>9</v>
      </c>
      <c r="I2" s="18" t="s">
        <v>9</v>
      </c>
      <c r="J2" s="18" t="s">
        <v>9</v>
      </c>
      <c r="K2" s="18" t="s">
        <v>9</v>
      </c>
      <c r="L2" s="18" t="s">
        <v>9</v>
      </c>
      <c r="M2" s="18" t="s">
        <v>9</v>
      </c>
      <c r="N2" s="18" t="s">
        <v>9</v>
      </c>
      <c r="O2" s="18" t="s">
        <v>9</v>
      </c>
      <c r="P2" s="18" t="s">
        <v>9</v>
      </c>
      <c r="Q2" s="18" t="s">
        <v>9</v>
      </c>
      <c r="R2" s="19" t="s">
        <v>9</v>
      </c>
      <c r="S2" s="19" t="s">
        <v>9</v>
      </c>
      <c r="T2" s="19" t="s">
        <v>9</v>
      </c>
      <c r="U2" s="19" t="s">
        <v>9</v>
      </c>
      <c r="V2" s="19" t="s">
        <v>9</v>
      </c>
      <c r="W2" s="19" t="s">
        <v>9</v>
      </c>
      <c r="X2" s="19" t="s">
        <v>9</v>
      </c>
      <c r="Y2" s="19" t="s">
        <v>9</v>
      </c>
      <c r="Z2" s="19" t="s">
        <v>9</v>
      </c>
      <c r="AA2" s="19" t="s">
        <v>9</v>
      </c>
      <c r="AB2" s="19" t="s">
        <v>9</v>
      </c>
      <c r="AC2" s="40" t="s">
        <v>6</v>
      </c>
      <c r="AD2" s="20"/>
      <c r="AE2" s="21" t="s">
        <v>7</v>
      </c>
      <c r="AF2" s="41" t="s">
        <v>11</v>
      </c>
      <c r="AG2" s="21"/>
      <c r="AH2" s="22" t="s">
        <v>10</v>
      </c>
    </row>
    <row r="3" spans="1:34" ht="12" customHeight="1">
      <c r="A3" s="87">
        <f>'MANGA 1'!A3</f>
        <v>1</v>
      </c>
      <c r="B3" s="70">
        <f>IF(A3,(VLOOKUP(A3,DEPORTISTA!$A$1:$G$40,2,FALSE)),"")</f>
        <v>9441</v>
      </c>
      <c r="C3" s="76" t="str">
        <f>IF(A3,(VLOOKUP(A3,DEPORTISTA!$A$1:$G$40,3,FALSE)),"")</f>
        <v>DOMINGO  RODRIGUEZ PAREJO</v>
      </c>
      <c r="D3" s="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9">
        <f aca="true" t="shared" si="0" ref="AC3:AC17">COUNTIF(E3:AB3,"&gt;0")</f>
        <v>0</v>
      </c>
      <c r="AD3" s="9">
        <f aca="true" t="shared" si="1" ref="AD3:AD17">IF(A3,AC3,"")</f>
        <v>0</v>
      </c>
      <c r="AE3" s="31">
        <f aca="true" t="shared" si="2" ref="AE3:AE17">MAX(E3:AB3)</f>
        <v>0</v>
      </c>
      <c r="AF3" s="10">
        <f>IF(E3,(VLOOKUP(E3,PUNTOS!$A$1:$B$671,2)))+IF(F3,(VLOOKUP(F3,PUNTOS!$A$1:$B$671,2)))+IF(G3,(VLOOKUP(G3,PUNTOS!$A$1:$B$671,2)))+IF(H3,(VLOOKUP(H3,PUNTOS!$A$1:$B$671,2)))+IF(I3,(VLOOKUP(I3,PUNTOS!$A$1:$B$671,2)))+IF(J3,(VLOOKUP(J3,PUNTOS!$A$1:$B$671,2)))+IF(K3,(VLOOKUP(K3,PUNTOS!$A$1:$B$671,2)))+IF(L3,(VLOOKUP(L3,PUNTOS!$A$1:$B$671,2)))+IF(M3,(VLOOKUP(M3,PUNTOS!$A$1:$B$671,2)))+IF(N3,(VLOOKUP(N3,PUNTOS!$A$1:$B$671,2)))+IF(O3,(VLOOKUP(O3,PUNTOS!$A$1:$B$671,2)))+IF(P3,(VLOOKUP(P3,PUNTOS!$A$1:$B$671,2)))+IF(Q3,(VLOOKUP(Q3,PUNTOS!$A$1:$B$671,2)))+IF(R3,(VLOOKUP(R3,PUNTOS!$A$1:$B$671,2)))+IF(S3,(VLOOKUP(S3,PUNTOS!$A$1:$B$671,2)))+IF(T3,(VLOOKUP(T3,PUNTOS!$A$1:$B$671,2)))+IF(U3,(VLOOKUP(U3,PUNTOS!$A$1:$B$671,2)))+IF(V3,(VLOOKUP(V3,PUNTOS!$A$1:$B$671,2)))+IF(W3,(VLOOKUP(W3,PUNTOS!$A$1:$B$671,2)))+IF(X3,(VLOOKUP(X3,PUNTOS!$A$1:$B$671,2)))+IF(Y3,(VLOOKUP(Y3,PUNTOS!$A$1:$B$671,2)))+IF(Z3,(VLOOKUP(Z3,PUNTOS!$A$1:$B$671,2)))+IF(AA3,(VLOOKUP(AA3,PUNTOS!$A$1:$B$671,2)))+IF(AB3,(VLOOKUP(AB3,PUNTOS!$A$1:$B$671,2)))+AC3*250</f>
        <v>0</v>
      </c>
      <c r="AG3" s="10">
        <f aca="true" t="shared" si="3" ref="AG3:AG33">AF3*1000000+AC3*500000+AE3*10000</f>
        <v>0</v>
      </c>
      <c r="AH3" s="11">
        <f aca="true" t="shared" si="4" ref="AH3:AH17">IF(D3,(IF(AF3,(RANK(AG3,$AG$3:$AG$17)),((COUNTIF($AF$3:$AF$17,"&gt;0")+1)+(COUNTIF($AD$3:$AD$17,"=0"))/2))),"")</f>
      </c>
    </row>
    <row r="4" spans="1:34" ht="12" customHeight="1">
      <c r="A4" s="87">
        <f>'MANGA 1'!A4</f>
        <v>2</v>
      </c>
      <c r="B4" s="70">
        <f>IF(A4,(VLOOKUP(A4,DEPORTISTA!$A$1:$G$40,2,FALSE)),"")</f>
        <v>11717</v>
      </c>
      <c r="C4" s="76" t="str">
        <f>IF(A4,(VLOOKUP(A4,DEPORTISTA!$A$1:$G$40,3,FALSE)),"")</f>
        <v>JESUS  RODRIGEZ  RODRIGUEZ</v>
      </c>
      <c r="D4" s="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9">
        <f t="shared" si="0"/>
        <v>0</v>
      </c>
      <c r="AD4" s="9">
        <f t="shared" si="1"/>
        <v>0</v>
      </c>
      <c r="AE4" s="31">
        <f t="shared" si="2"/>
        <v>0</v>
      </c>
      <c r="AF4" s="10">
        <f>IF(E4,(VLOOKUP(E4,PUNTOS!$A$1:$B$671,2)))+IF(F4,(VLOOKUP(F4,PUNTOS!$A$1:$B$671,2)))+IF(G4,(VLOOKUP(G4,PUNTOS!$A$1:$B$671,2)))+IF(H4,(VLOOKUP(H4,PUNTOS!$A$1:$B$671,2)))+IF(I4,(VLOOKUP(I4,PUNTOS!$A$1:$B$671,2)))+IF(J4,(VLOOKUP(J4,PUNTOS!$A$1:$B$671,2)))+IF(K4,(VLOOKUP(K4,PUNTOS!$A$1:$B$671,2)))+IF(L4,(VLOOKUP(L4,PUNTOS!$A$1:$B$671,2)))+IF(M4,(VLOOKUP(M4,PUNTOS!$A$1:$B$671,2)))+IF(N4,(VLOOKUP(N4,PUNTOS!$A$1:$B$671,2)))+IF(O4,(VLOOKUP(O4,PUNTOS!$A$1:$B$671,2)))+IF(P4,(VLOOKUP(P4,PUNTOS!$A$1:$B$671,2)))+IF(Q4,(VLOOKUP(Q4,PUNTOS!$A$1:$B$671,2)))+IF(R4,(VLOOKUP(R4,PUNTOS!$A$1:$B$671,2)))+IF(S4,(VLOOKUP(S4,PUNTOS!$A$1:$B$671,2)))+IF(T4,(VLOOKUP(T4,PUNTOS!$A$1:$B$671,2)))+IF(U4,(VLOOKUP(U4,PUNTOS!$A$1:$B$671,2)))+IF(V4,(VLOOKUP(V4,PUNTOS!$A$1:$B$671,2)))+IF(W4,(VLOOKUP(W4,PUNTOS!$A$1:$B$671,2)))+IF(X4,(VLOOKUP(X4,PUNTOS!$A$1:$B$671,2)))+IF(Y4,(VLOOKUP(Y4,PUNTOS!$A$1:$B$671,2)))+IF(Z4,(VLOOKUP(Z4,PUNTOS!$A$1:$B$671,2)))+IF(AA4,(VLOOKUP(AA4,PUNTOS!$A$1:$B$671,2)))+IF(AB4,(VLOOKUP(AB4,PUNTOS!$A$1:$B$671,2)))+AC4*250</f>
        <v>0</v>
      </c>
      <c r="AG4" s="10">
        <f t="shared" si="3"/>
        <v>0</v>
      </c>
      <c r="AH4" s="11">
        <f t="shared" si="4"/>
      </c>
    </row>
    <row r="5" spans="1:34" ht="12" customHeight="1">
      <c r="A5" s="87">
        <f>'MANGA 1'!A5</f>
        <v>3</v>
      </c>
      <c r="B5" s="70">
        <f>IF(A5,(VLOOKUP(A5,DEPORTISTA!$A$1:$G$40,2,FALSE)),"")</f>
        <v>12380</v>
      </c>
      <c r="C5" s="76" t="str">
        <f>IF(A5,(VLOOKUP(A5,DEPORTISTA!$A$1:$G$40,3,FALSE)),"")</f>
        <v> JOSE  DANIEL RODRIGUEZ MORON</v>
      </c>
      <c r="D5" s="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9">
        <f t="shared" si="0"/>
        <v>0</v>
      </c>
      <c r="AD5" s="9">
        <f t="shared" si="1"/>
        <v>0</v>
      </c>
      <c r="AE5" s="31">
        <f t="shared" si="2"/>
        <v>0</v>
      </c>
      <c r="AF5" s="10">
        <f>IF(E5,(VLOOKUP(E5,PUNTOS!$A$1:$B$671,2)))+IF(F5,(VLOOKUP(F5,PUNTOS!$A$1:$B$671,2)))+IF(G5,(VLOOKUP(G5,PUNTOS!$A$1:$B$671,2)))+IF(H5,(VLOOKUP(H5,PUNTOS!$A$1:$B$671,2)))+IF(I5,(VLOOKUP(I5,PUNTOS!$A$1:$B$671,2)))+IF(J5,(VLOOKUP(J5,PUNTOS!$A$1:$B$671,2)))+IF(K5,(VLOOKUP(K5,PUNTOS!$A$1:$B$671,2)))+IF(L5,(VLOOKUP(L5,PUNTOS!$A$1:$B$671,2)))+IF(M5,(VLOOKUP(M5,PUNTOS!$A$1:$B$671,2)))+IF(N5,(VLOOKUP(N5,PUNTOS!$A$1:$B$671,2)))+IF(O5,(VLOOKUP(O5,PUNTOS!$A$1:$B$671,2)))+IF(P5,(VLOOKUP(P5,PUNTOS!$A$1:$B$671,2)))+IF(Q5,(VLOOKUP(Q5,PUNTOS!$A$1:$B$671,2)))+IF(R5,(VLOOKUP(R5,PUNTOS!$A$1:$B$671,2)))+IF(S5,(VLOOKUP(S5,PUNTOS!$A$1:$B$671,2)))+IF(T5,(VLOOKUP(T5,PUNTOS!$A$1:$B$671,2)))+IF(U5,(VLOOKUP(U5,PUNTOS!$A$1:$B$671,2)))+IF(V5,(VLOOKUP(V5,PUNTOS!$A$1:$B$671,2)))+IF(W5,(VLOOKUP(W5,PUNTOS!$A$1:$B$671,2)))+IF(X5,(VLOOKUP(X5,PUNTOS!$A$1:$B$671,2)))+IF(Y5,(VLOOKUP(Y5,PUNTOS!$A$1:$B$671,2)))+IF(Z5,(VLOOKUP(Z5,PUNTOS!$A$1:$B$671,2)))+IF(AA5,(VLOOKUP(AA5,PUNTOS!$A$1:$B$671,2)))+IF(AB5,(VLOOKUP(AB5,PUNTOS!$A$1:$B$671,2)))+AC5*250</f>
        <v>0</v>
      </c>
      <c r="AG5" s="10">
        <f t="shared" si="3"/>
        <v>0</v>
      </c>
      <c r="AH5" s="11">
        <f t="shared" si="4"/>
      </c>
    </row>
    <row r="6" spans="1:34" ht="12" customHeight="1">
      <c r="A6" s="87">
        <f>'MANGA 1'!A6</f>
        <v>4</v>
      </c>
      <c r="B6" s="70">
        <f>IF(A6,(VLOOKUP(A6,DEPORTISTA!$A$1:$G$40,2,FALSE)),"")</f>
        <v>9117</v>
      </c>
      <c r="C6" s="76" t="str">
        <f>IF(A6,(VLOOKUP(A6,DEPORTISTA!$A$1:$G$40,3,FALSE)),"")</f>
        <v>GILBERTO  ROLDAN JIMENEZ</v>
      </c>
      <c r="D6" s="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9">
        <f t="shared" si="0"/>
        <v>0</v>
      </c>
      <c r="AD6" s="9">
        <f t="shared" si="1"/>
        <v>0</v>
      </c>
      <c r="AE6" s="31">
        <f t="shared" si="2"/>
        <v>0</v>
      </c>
      <c r="AF6" s="10">
        <f>IF(E6,(VLOOKUP(E6,PUNTOS!$A$1:$B$671,2)))+IF(F6,(VLOOKUP(F6,PUNTOS!$A$1:$B$671,2)))+IF(G6,(VLOOKUP(G6,PUNTOS!$A$1:$B$671,2)))+IF(H6,(VLOOKUP(H6,PUNTOS!$A$1:$B$671,2)))+IF(I6,(VLOOKUP(I6,PUNTOS!$A$1:$B$671,2)))+IF(J6,(VLOOKUP(J6,PUNTOS!$A$1:$B$671,2)))+IF(K6,(VLOOKUP(K6,PUNTOS!$A$1:$B$671,2)))+IF(L6,(VLOOKUP(L6,PUNTOS!$A$1:$B$671,2)))+IF(M6,(VLOOKUP(M6,PUNTOS!$A$1:$B$671,2)))+IF(N6,(VLOOKUP(N6,PUNTOS!$A$1:$B$671,2)))+IF(O6,(VLOOKUP(O6,PUNTOS!$A$1:$B$671,2)))+IF(P6,(VLOOKUP(P6,PUNTOS!$A$1:$B$671,2)))+IF(Q6,(VLOOKUP(Q6,PUNTOS!$A$1:$B$671,2)))+IF(R6,(VLOOKUP(R6,PUNTOS!$A$1:$B$671,2)))+IF(S6,(VLOOKUP(S6,PUNTOS!$A$1:$B$671,2)))+IF(T6,(VLOOKUP(T6,PUNTOS!$A$1:$B$671,2)))+IF(U6,(VLOOKUP(U6,PUNTOS!$A$1:$B$671,2)))+IF(V6,(VLOOKUP(V6,PUNTOS!$A$1:$B$671,2)))+IF(W6,(VLOOKUP(W6,PUNTOS!$A$1:$B$671,2)))+IF(X6,(VLOOKUP(X6,PUNTOS!$A$1:$B$671,2)))+IF(Y6,(VLOOKUP(Y6,PUNTOS!$A$1:$B$671,2)))+IF(Z6,(VLOOKUP(Z6,PUNTOS!$A$1:$B$671,2)))+IF(AA6,(VLOOKUP(AA6,PUNTOS!$A$1:$B$671,2)))+IF(AB6,(VLOOKUP(AB6,PUNTOS!$A$1:$B$671,2)))+AC6*250</f>
        <v>0</v>
      </c>
      <c r="AG6" s="10">
        <f t="shared" si="3"/>
        <v>0</v>
      </c>
      <c r="AH6" s="11">
        <f t="shared" si="4"/>
      </c>
    </row>
    <row r="7" spans="1:34" ht="12" customHeight="1">
      <c r="A7" s="87">
        <f>'MANGA 1'!A7</f>
        <v>5</v>
      </c>
      <c r="B7" s="70">
        <f>IF(A7,(VLOOKUP(A7,DEPORTISTA!$A$1:$G$40,2,FALSE)),"")</f>
        <v>5084</v>
      </c>
      <c r="C7" s="76" t="str">
        <f>IF(A7,(VLOOKUP(A7,DEPORTISTA!$A$1:$G$40,3,FALSE)),"")</f>
        <v>DAVID  FERNANDEZ  MESA</v>
      </c>
      <c r="D7" s="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9">
        <f t="shared" si="0"/>
        <v>0</v>
      </c>
      <c r="AD7" s="9">
        <f t="shared" si="1"/>
        <v>0</v>
      </c>
      <c r="AE7" s="31">
        <f t="shared" si="2"/>
        <v>0</v>
      </c>
      <c r="AF7" s="10">
        <f>IF(E7,(VLOOKUP(E7,PUNTOS!$A$1:$B$671,2)))+IF(F7,(VLOOKUP(F7,PUNTOS!$A$1:$B$671,2)))+IF(G7,(VLOOKUP(G7,PUNTOS!$A$1:$B$671,2)))+IF(H7,(VLOOKUP(H7,PUNTOS!$A$1:$B$671,2)))+IF(I7,(VLOOKUP(I7,PUNTOS!$A$1:$B$671,2)))+IF(J7,(VLOOKUP(J7,PUNTOS!$A$1:$B$671,2)))+IF(K7,(VLOOKUP(K7,PUNTOS!$A$1:$B$671,2)))+IF(L7,(VLOOKUP(L7,PUNTOS!$A$1:$B$671,2)))+IF(M7,(VLOOKUP(M7,PUNTOS!$A$1:$B$671,2)))+IF(N7,(VLOOKUP(N7,PUNTOS!$A$1:$B$671,2)))+IF(O7,(VLOOKUP(O7,PUNTOS!$A$1:$B$671,2)))+IF(P7,(VLOOKUP(P7,PUNTOS!$A$1:$B$671,2)))+IF(Q7,(VLOOKUP(Q7,PUNTOS!$A$1:$B$671,2)))+IF(R7,(VLOOKUP(R7,PUNTOS!$A$1:$B$671,2)))+IF(S7,(VLOOKUP(S7,PUNTOS!$A$1:$B$671,2)))+IF(T7,(VLOOKUP(T7,PUNTOS!$A$1:$B$671,2)))+IF(U7,(VLOOKUP(U7,PUNTOS!$A$1:$B$671,2)))+IF(V7,(VLOOKUP(V7,PUNTOS!$A$1:$B$671,2)))+IF(W7,(VLOOKUP(W7,PUNTOS!$A$1:$B$671,2)))+IF(X7,(VLOOKUP(X7,PUNTOS!$A$1:$B$671,2)))+IF(Y7,(VLOOKUP(Y7,PUNTOS!$A$1:$B$671,2)))+IF(Z7,(VLOOKUP(Z7,PUNTOS!$A$1:$B$671,2)))+IF(AA7,(VLOOKUP(AA7,PUNTOS!$A$1:$B$671,2)))+IF(AB7,(VLOOKUP(AB7,PUNTOS!$A$1:$B$671,2)))+AC7*250</f>
        <v>0</v>
      </c>
      <c r="AG7" s="10">
        <f t="shared" si="3"/>
        <v>0</v>
      </c>
      <c r="AH7" s="11">
        <f t="shared" si="4"/>
      </c>
    </row>
    <row r="8" spans="1:34" ht="12" customHeight="1">
      <c r="A8" s="87">
        <f>'MANGA 1'!A8</f>
        <v>6</v>
      </c>
      <c r="B8" s="70">
        <f>IF(A8,(VLOOKUP(A8,DEPORTISTA!$A$1:$G$40,2,FALSE)),"")</f>
        <v>2075</v>
      </c>
      <c r="C8" s="76" t="str">
        <f>IF(A8,(VLOOKUP(A8,DEPORTISTA!$A$1:$G$40,3,FALSE)),"")</f>
        <v>JESUS  FERNANDEZ  VILLAR</v>
      </c>
      <c r="D8" s="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9">
        <f t="shared" si="0"/>
        <v>0</v>
      </c>
      <c r="AD8" s="9">
        <f t="shared" si="1"/>
        <v>0</v>
      </c>
      <c r="AE8" s="31">
        <f t="shared" si="2"/>
        <v>0</v>
      </c>
      <c r="AF8" s="10">
        <f>IF(E8,(VLOOKUP(E8,PUNTOS!$A$1:$B$671,2)))+IF(F8,(VLOOKUP(F8,PUNTOS!$A$1:$B$671,2)))+IF(G8,(VLOOKUP(G8,PUNTOS!$A$1:$B$671,2)))+IF(H8,(VLOOKUP(H8,PUNTOS!$A$1:$B$671,2)))+IF(I8,(VLOOKUP(I8,PUNTOS!$A$1:$B$671,2)))+IF(J8,(VLOOKUP(J8,PUNTOS!$A$1:$B$671,2)))+IF(K8,(VLOOKUP(K8,PUNTOS!$A$1:$B$671,2)))+IF(L8,(VLOOKUP(L8,PUNTOS!$A$1:$B$671,2)))+IF(M8,(VLOOKUP(M8,PUNTOS!$A$1:$B$671,2)))+IF(N8,(VLOOKUP(N8,PUNTOS!$A$1:$B$671,2)))+IF(O8,(VLOOKUP(O8,PUNTOS!$A$1:$B$671,2)))+IF(P8,(VLOOKUP(P8,PUNTOS!$A$1:$B$671,2)))+IF(Q8,(VLOOKUP(Q8,PUNTOS!$A$1:$B$671,2)))+IF(R8,(VLOOKUP(R8,PUNTOS!$A$1:$B$671,2)))+IF(S8,(VLOOKUP(S8,PUNTOS!$A$1:$B$671,2)))+IF(T8,(VLOOKUP(T8,PUNTOS!$A$1:$B$671,2)))+IF(U8,(VLOOKUP(U8,PUNTOS!$A$1:$B$671,2)))+IF(V8,(VLOOKUP(V8,PUNTOS!$A$1:$B$671,2)))+IF(W8,(VLOOKUP(W8,PUNTOS!$A$1:$B$671,2)))+IF(X8,(VLOOKUP(X8,PUNTOS!$A$1:$B$671,2)))+IF(Y8,(VLOOKUP(Y8,PUNTOS!$A$1:$B$671,2)))+IF(Z8,(VLOOKUP(Z8,PUNTOS!$A$1:$B$671,2)))+IF(AA8,(VLOOKUP(AA8,PUNTOS!$A$1:$B$671,2)))+IF(AB8,(VLOOKUP(AB8,PUNTOS!$A$1:$B$671,2)))+AC8*250</f>
        <v>0</v>
      </c>
      <c r="AG8" s="10">
        <f t="shared" si="3"/>
        <v>0</v>
      </c>
      <c r="AH8" s="11">
        <f t="shared" si="4"/>
      </c>
    </row>
    <row r="9" spans="1:34" ht="12" customHeight="1">
      <c r="A9" s="87">
        <f>'MANGA 1'!A9</f>
        <v>7</v>
      </c>
      <c r="B9" s="70">
        <f>IF(A9,(VLOOKUP(A9,DEPORTISTA!$A$1:$G$40,2,FALSE)),"")</f>
        <v>8747</v>
      </c>
      <c r="C9" s="76" t="str">
        <f>IF(A9,(VLOOKUP(A9,DEPORTISTA!$A$1:$G$40,3,FALSE)),"")</f>
        <v>JAVIER  TORRES  ALBA</v>
      </c>
      <c r="D9" s="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9">
        <f t="shared" si="0"/>
        <v>0</v>
      </c>
      <c r="AD9" s="9">
        <f t="shared" si="1"/>
        <v>0</v>
      </c>
      <c r="AE9" s="31">
        <f t="shared" si="2"/>
        <v>0</v>
      </c>
      <c r="AF9" s="10">
        <f>IF(E9,(VLOOKUP(E9,PUNTOS!$A$1:$B$671,2)))+IF(F9,(VLOOKUP(F9,PUNTOS!$A$1:$B$671,2)))+IF(G9,(VLOOKUP(G9,PUNTOS!$A$1:$B$671,2)))+IF(H9,(VLOOKUP(H9,PUNTOS!$A$1:$B$671,2)))+IF(I9,(VLOOKUP(I9,PUNTOS!$A$1:$B$671,2)))+IF(J9,(VLOOKUP(J9,PUNTOS!$A$1:$B$671,2)))+IF(K9,(VLOOKUP(K9,PUNTOS!$A$1:$B$671,2)))+IF(L9,(VLOOKUP(L9,PUNTOS!$A$1:$B$671,2)))+IF(M9,(VLOOKUP(M9,PUNTOS!$A$1:$B$671,2)))+IF(N9,(VLOOKUP(N9,PUNTOS!$A$1:$B$671,2)))+IF(O9,(VLOOKUP(O9,PUNTOS!$A$1:$B$671,2)))+IF(P9,(VLOOKUP(P9,PUNTOS!$A$1:$B$671,2)))+IF(Q9,(VLOOKUP(Q9,PUNTOS!$A$1:$B$671,2)))+IF(R9,(VLOOKUP(R9,PUNTOS!$A$1:$B$671,2)))+IF(S9,(VLOOKUP(S9,PUNTOS!$A$1:$B$671,2)))+IF(T9,(VLOOKUP(T9,PUNTOS!$A$1:$B$671,2)))+IF(U9,(VLOOKUP(U9,PUNTOS!$A$1:$B$671,2)))+IF(V9,(VLOOKUP(V9,PUNTOS!$A$1:$B$671,2)))+IF(W9,(VLOOKUP(W9,PUNTOS!$A$1:$B$671,2)))+IF(X9,(VLOOKUP(X9,PUNTOS!$A$1:$B$671,2)))+IF(Y9,(VLOOKUP(Y9,PUNTOS!$A$1:$B$671,2)))+IF(Z9,(VLOOKUP(Z9,PUNTOS!$A$1:$B$671,2)))+IF(AA9,(VLOOKUP(AA9,PUNTOS!$A$1:$B$671,2)))+IF(AB9,(VLOOKUP(AB9,PUNTOS!$A$1:$B$671,2)))+AC9*250</f>
        <v>0</v>
      </c>
      <c r="AG9" s="10">
        <f t="shared" si="3"/>
        <v>0</v>
      </c>
      <c r="AH9" s="11">
        <f t="shared" si="4"/>
      </c>
    </row>
    <row r="10" spans="1:34" ht="12" customHeight="1">
      <c r="A10" s="87">
        <f>'MANGA 1'!A10</f>
        <v>8</v>
      </c>
      <c r="B10" s="70">
        <f>IF(A10,(VLOOKUP(A10,DEPORTISTA!$A$1:$G$40,2,FALSE)),"")</f>
        <v>8492</v>
      </c>
      <c r="C10" s="76" t="str">
        <f>IF(A10,(VLOOKUP(A10,DEPORTISTA!$A$1:$G$40,3,FALSE)),"")</f>
        <v>EMILIANO  ALBA  CARRASCOSA</v>
      </c>
      <c r="D10" s="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9">
        <f t="shared" si="0"/>
        <v>0</v>
      </c>
      <c r="AD10" s="9">
        <f t="shared" si="1"/>
        <v>0</v>
      </c>
      <c r="AE10" s="31">
        <f t="shared" si="2"/>
        <v>0</v>
      </c>
      <c r="AF10" s="10">
        <f>IF(E10,(VLOOKUP(E10,PUNTOS!$A$1:$B$671,2)))+IF(F10,(VLOOKUP(F10,PUNTOS!$A$1:$B$671,2)))+IF(G10,(VLOOKUP(G10,PUNTOS!$A$1:$B$671,2)))+IF(H10,(VLOOKUP(H10,PUNTOS!$A$1:$B$671,2)))+IF(I10,(VLOOKUP(I10,PUNTOS!$A$1:$B$671,2)))+IF(J10,(VLOOKUP(J10,PUNTOS!$A$1:$B$671,2)))+IF(K10,(VLOOKUP(K10,PUNTOS!$A$1:$B$671,2)))+IF(L10,(VLOOKUP(L10,PUNTOS!$A$1:$B$671,2)))+IF(M10,(VLOOKUP(M10,PUNTOS!$A$1:$B$671,2)))+IF(N10,(VLOOKUP(N10,PUNTOS!$A$1:$B$671,2)))+IF(O10,(VLOOKUP(O10,PUNTOS!$A$1:$B$671,2)))+IF(P10,(VLOOKUP(P10,PUNTOS!$A$1:$B$671,2)))+IF(Q10,(VLOOKUP(Q10,PUNTOS!$A$1:$B$671,2)))+IF(R10,(VLOOKUP(R10,PUNTOS!$A$1:$B$671,2)))+IF(S10,(VLOOKUP(S10,PUNTOS!$A$1:$B$671,2)))+IF(T10,(VLOOKUP(T10,PUNTOS!$A$1:$B$671,2)))+IF(U10,(VLOOKUP(U10,PUNTOS!$A$1:$B$671,2)))+IF(V10,(VLOOKUP(V10,PUNTOS!$A$1:$B$671,2)))+IF(W10,(VLOOKUP(W10,PUNTOS!$A$1:$B$671,2)))+IF(X10,(VLOOKUP(X10,PUNTOS!$A$1:$B$671,2)))+IF(Y10,(VLOOKUP(Y10,PUNTOS!$A$1:$B$671,2)))+IF(Z10,(VLOOKUP(Z10,PUNTOS!$A$1:$B$671,2)))+IF(AA10,(VLOOKUP(AA10,PUNTOS!$A$1:$B$671,2)))+IF(AB10,(VLOOKUP(AB10,PUNTOS!$A$1:$B$671,2)))+AC10*250</f>
        <v>0</v>
      </c>
      <c r="AG10" s="10">
        <f t="shared" si="3"/>
        <v>0</v>
      </c>
      <c r="AH10" s="11">
        <f t="shared" si="4"/>
      </c>
    </row>
    <row r="11" spans="1:34" ht="12" customHeight="1">
      <c r="A11" s="87">
        <f>'MANGA 1'!A11</f>
        <v>0</v>
      </c>
      <c r="B11" s="70">
        <f>IF(A11,(VLOOKUP(A11,DEPORTISTA!$A$1:$G$40,2,FALSE)),"")</f>
      </c>
      <c r="C11" s="76">
        <f>IF(A11,(VLOOKUP(A11,DEPORTISTA!$A$1:$G$40,3,FALSE)),"")</f>
      </c>
      <c r="D11" s="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9">
        <f t="shared" si="0"/>
        <v>0</v>
      </c>
      <c r="AD11" s="9">
        <f t="shared" si="1"/>
      </c>
      <c r="AE11" s="31">
        <f t="shared" si="2"/>
        <v>0</v>
      </c>
      <c r="AF11" s="10">
        <f>IF(E11,(VLOOKUP(E11,PUNTOS!$A$1:$B$671,2)))+IF(F11,(VLOOKUP(F11,PUNTOS!$A$1:$B$671,2)))+IF(G11,(VLOOKUP(G11,PUNTOS!$A$1:$B$671,2)))+IF(H11,(VLOOKUP(H11,PUNTOS!$A$1:$B$671,2)))+IF(I11,(VLOOKUP(I11,PUNTOS!$A$1:$B$671,2)))+IF(J11,(VLOOKUP(J11,PUNTOS!$A$1:$B$671,2)))+IF(K11,(VLOOKUP(K11,PUNTOS!$A$1:$B$671,2)))+IF(L11,(VLOOKUP(L11,PUNTOS!$A$1:$B$671,2)))+IF(M11,(VLOOKUP(M11,PUNTOS!$A$1:$B$671,2)))+IF(N11,(VLOOKUP(N11,PUNTOS!$A$1:$B$671,2)))+IF(O11,(VLOOKUP(O11,PUNTOS!$A$1:$B$671,2)))+IF(P11,(VLOOKUP(P11,PUNTOS!$A$1:$B$671,2)))+IF(Q11,(VLOOKUP(Q11,PUNTOS!$A$1:$B$671,2)))+IF(R11,(VLOOKUP(R11,PUNTOS!$A$1:$B$671,2)))+IF(S11,(VLOOKUP(S11,PUNTOS!$A$1:$B$671,2)))+IF(T11,(VLOOKUP(T11,PUNTOS!$A$1:$B$671,2)))+IF(U11,(VLOOKUP(U11,PUNTOS!$A$1:$B$671,2)))+IF(V11,(VLOOKUP(V11,PUNTOS!$A$1:$B$671,2)))+IF(W11,(VLOOKUP(W11,PUNTOS!$A$1:$B$671,2)))+IF(X11,(VLOOKUP(X11,PUNTOS!$A$1:$B$671,2)))+IF(Y11,(VLOOKUP(Y11,PUNTOS!$A$1:$B$671,2)))+IF(Z11,(VLOOKUP(Z11,PUNTOS!$A$1:$B$671,2)))+IF(AA11,(VLOOKUP(AA11,PUNTOS!$A$1:$B$671,2)))+IF(AB11,(VLOOKUP(AB11,PUNTOS!$A$1:$B$671,2)))+AC11*250</f>
        <v>0</v>
      </c>
      <c r="AG11" s="10">
        <f t="shared" si="3"/>
        <v>0</v>
      </c>
      <c r="AH11" s="11">
        <f t="shared" si="4"/>
      </c>
    </row>
    <row r="12" spans="1:34" ht="12" customHeight="1">
      <c r="A12" s="87">
        <f>'MANGA 1'!A12</f>
        <v>0</v>
      </c>
      <c r="B12" s="70">
        <f>IF(A12,(VLOOKUP(A12,DEPORTISTA!$A$1:$G$40,2,FALSE)),"")</f>
      </c>
      <c r="C12" s="76">
        <f>IF(A12,(VLOOKUP(A12,DEPORTISTA!$A$1:$G$40,3,FALSE)),"")</f>
      </c>
      <c r="D12" s="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9">
        <f>COUNTIF(E12:AB12,"&gt;0")</f>
        <v>0</v>
      </c>
      <c r="AD12" s="9">
        <f t="shared" si="1"/>
      </c>
      <c r="AE12" s="31">
        <f>MAX(E12:AB12)</f>
        <v>0</v>
      </c>
      <c r="AF12" s="10">
        <f>IF(E12,(VLOOKUP(E12,PUNTOS!$A$1:$B$671,2)))+IF(F12,(VLOOKUP(F12,PUNTOS!$A$1:$B$671,2)))+IF(G12,(VLOOKUP(G12,PUNTOS!$A$1:$B$671,2)))+IF(H12,(VLOOKUP(H12,PUNTOS!$A$1:$B$671,2)))+IF(I12,(VLOOKUP(I12,PUNTOS!$A$1:$B$671,2)))+IF(J12,(VLOOKUP(J12,PUNTOS!$A$1:$B$671,2)))+IF(K12,(VLOOKUP(K12,PUNTOS!$A$1:$B$671,2)))+IF(L12,(VLOOKUP(L12,PUNTOS!$A$1:$B$671,2)))+IF(M12,(VLOOKUP(M12,PUNTOS!$A$1:$B$671,2)))+IF(N12,(VLOOKUP(N12,PUNTOS!$A$1:$B$671,2)))+IF(O12,(VLOOKUP(O12,PUNTOS!$A$1:$B$671,2)))+IF(P12,(VLOOKUP(P12,PUNTOS!$A$1:$B$671,2)))+IF(Q12,(VLOOKUP(Q12,PUNTOS!$A$1:$B$671,2)))+IF(R12,(VLOOKUP(R12,PUNTOS!$A$1:$B$671,2)))+IF(S12,(VLOOKUP(S12,PUNTOS!$A$1:$B$671,2)))+IF(T12,(VLOOKUP(T12,PUNTOS!$A$1:$B$671,2)))+IF(U12,(VLOOKUP(U12,PUNTOS!$A$1:$B$671,2)))+IF(V12,(VLOOKUP(V12,PUNTOS!$A$1:$B$671,2)))+IF(W12,(VLOOKUP(W12,PUNTOS!$A$1:$B$671,2)))+IF(X12,(VLOOKUP(X12,PUNTOS!$A$1:$B$671,2)))+IF(Y12,(VLOOKUP(Y12,PUNTOS!$A$1:$B$671,2)))+IF(Z12,(VLOOKUP(Z12,PUNTOS!$A$1:$B$671,2)))+IF(AA12,(VLOOKUP(AA12,PUNTOS!$A$1:$B$671,2)))+IF(AB12,(VLOOKUP(AB12,PUNTOS!$A$1:$B$671,2)))+AC12*250</f>
        <v>0</v>
      </c>
      <c r="AG12" s="10">
        <f>AF12*1000000+AC12*500000+AE12*10000</f>
        <v>0</v>
      </c>
      <c r="AH12" s="11">
        <f>IF(D12,(IF(AF12,(RANK(AG12,$AG$3:$AG$17)),((COUNTIF($AF$3:$AF$17,"&gt;0")+1)+(COUNTIF($AD$3:$AD$17,"=0"))/2))),"")</f>
      </c>
    </row>
    <row r="13" spans="1:34" ht="12" customHeight="1">
      <c r="A13" s="87">
        <f>'MANGA 1'!A13</f>
        <v>0</v>
      </c>
      <c r="B13" s="70">
        <f>IF(A13,(VLOOKUP(A13,DEPORTISTA!$A$1:$G$40,2,FALSE)),"")</f>
      </c>
      <c r="C13" s="76">
        <f>IF(A13,(VLOOKUP(A13,DEPORTISTA!$A$1:$G$40,3,FALSE)),"")</f>
      </c>
      <c r="D13" s="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9">
        <f>COUNTIF(E13:AB13,"&gt;0")</f>
        <v>0</v>
      </c>
      <c r="AD13" s="9">
        <f t="shared" si="1"/>
      </c>
      <c r="AE13" s="31">
        <f>MAX(E13:AB13)</f>
        <v>0</v>
      </c>
      <c r="AF13" s="10">
        <f>IF(E13,(VLOOKUP(E13,PUNTOS!$A$1:$B$671,2)))+IF(F13,(VLOOKUP(F13,PUNTOS!$A$1:$B$671,2)))+IF(G13,(VLOOKUP(G13,PUNTOS!$A$1:$B$671,2)))+IF(H13,(VLOOKUP(H13,PUNTOS!$A$1:$B$671,2)))+IF(I13,(VLOOKUP(I13,PUNTOS!$A$1:$B$671,2)))+IF(J13,(VLOOKUP(J13,PUNTOS!$A$1:$B$671,2)))+IF(K13,(VLOOKUP(K13,PUNTOS!$A$1:$B$671,2)))+IF(L13,(VLOOKUP(L13,PUNTOS!$A$1:$B$671,2)))+IF(M13,(VLOOKUP(M13,PUNTOS!$A$1:$B$671,2)))+IF(N13,(VLOOKUP(N13,PUNTOS!$A$1:$B$671,2)))+IF(O13,(VLOOKUP(O13,PUNTOS!$A$1:$B$671,2)))+IF(P13,(VLOOKUP(P13,PUNTOS!$A$1:$B$671,2)))+IF(Q13,(VLOOKUP(Q13,PUNTOS!$A$1:$B$671,2)))+IF(R13,(VLOOKUP(R13,PUNTOS!$A$1:$B$671,2)))+IF(S13,(VLOOKUP(S13,PUNTOS!$A$1:$B$671,2)))+IF(T13,(VLOOKUP(T13,PUNTOS!$A$1:$B$671,2)))+IF(U13,(VLOOKUP(U13,PUNTOS!$A$1:$B$671,2)))+IF(V13,(VLOOKUP(V13,PUNTOS!$A$1:$B$671,2)))+IF(W13,(VLOOKUP(W13,PUNTOS!$A$1:$B$671,2)))+IF(X13,(VLOOKUP(X13,PUNTOS!$A$1:$B$671,2)))+IF(Y13,(VLOOKUP(Y13,PUNTOS!$A$1:$B$671,2)))+IF(Z13,(VLOOKUP(Z13,PUNTOS!$A$1:$B$671,2)))+IF(AA13,(VLOOKUP(AA13,PUNTOS!$A$1:$B$671,2)))+IF(AB13,(VLOOKUP(AB13,PUNTOS!$A$1:$B$671,2)))+AC13*250</f>
        <v>0</v>
      </c>
      <c r="AG13" s="10">
        <f>AF13*1000000+AC13*500000+AE13*10000</f>
        <v>0</v>
      </c>
      <c r="AH13" s="11">
        <f>IF(D13,(IF(AF13,(RANK(AG13,$AG$3:$AG$17)),((COUNTIF($AF$3:$AF$17,"&gt;0")+1)+(COUNTIF($AD$3:$AD$17,"=0"))/2))),"")</f>
      </c>
    </row>
    <row r="14" spans="1:34" ht="12" customHeight="1">
      <c r="A14" s="87">
        <f>'MANGA 1'!A14</f>
        <v>0</v>
      </c>
      <c r="B14" s="70">
        <f>IF(A14,(VLOOKUP(A14,DEPORTISTA!$A$1:$G$40,2,FALSE)),"")</f>
      </c>
      <c r="C14" s="76">
        <f>IF(A14,(VLOOKUP(A14,DEPORTISTA!$A$1:$G$40,3,FALSE)),"")</f>
      </c>
      <c r="D14" s="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9">
        <f>COUNTIF(E14:AB14,"&gt;0")</f>
        <v>0</v>
      </c>
      <c r="AD14" s="9">
        <f t="shared" si="1"/>
      </c>
      <c r="AE14" s="31">
        <f>MAX(E14:AB14)</f>
        <v>0</v>
      </c>
      <c r="AF14" s="10">
        <f>IF(E14,(VLOOKUP(E14,PUNTOS!$A$1:$B$671,2)))+IF(F14,(VLOOKUP(F14,PUNTOS!$A$1:$B$671,2)))+IF(G14,(VLOOKUP(G14,PUNTOS!$A$1:$B$671,2)))+IF(H14,(VLOOKUP(H14,PUNTOS!$A$1:$B$671,2)))+IF(I14,(VLOOKUP(I14,PUNTOS!$A$1:$B$671,2)))+IF(J14,(VLOOKUP(J14,PUNTOS!$A$1:$B$671,2)))+IF(K14,(VLOOKUP(K14,PUNTOS!$A$1:$B$671,2)))+IF(L14,(VLOOKUP(L14,PUNTOS!$A$1:$B$671,2)))+IF(M14,(VLOOKUP(M14,PUNTOS!$A$1:$B$671,2)))+IF(N14,(VLOOKUP(N14,PUNTOS!$A$1:$B$671,2)))+IF(O14,(VLOOKUP(O14,PUNTOS!$A$1:$B$671,2)))+IF(P14,(VLOOKUP(P14,PUNTOS!$A$1:$B$671,2)))+IF(Q14,(VLOOKUP(Q14,PUNTOS!$A$1:$B$671,2)))+IF(R14,(VLOOKUP(R14,PUNTOS!$A$1:$B$671,2)))+IF(S14,(VLOOKUP(S14,PUNTOS!$A$1:$B$671,2)))+IF(T14,(VLOOKUP(T14,PUNTOS!$A$1:$B$671,2)))+IF(U14,(VLOOKUP(U14,PUNTOS!$A$1:$B$671,2)))+IF(V14,(VLOOKUP(V14,PUNTOS!$A$1:$B$671,2)))+IF(W14,(VLOOKUP(W14,PUNTOS!$A$1:$B$671,2)))+IF(X14,(VLOOKUP(X14,PUNTOS!$A$1:$B$671,2)))+IF(Y14,(VLOOKUP(Y14,PUNTOS!$A$1:$B$671,2)))+IF(Z14,(VLOOKUP(Z14,PUNTOS!$A$1:$B$671,2)))+IF(AA14,(VLOOKUP(AA14,PUNTOS!$A$1:$B$671,2)))+IF(AB14,(VLOOKUP(AB14,PUNTOS!$A$1:$B$671,2)))+AC14*250</f>
        <v>0</v>
      </c>
      <c r="AG14" s="10">
        <f>AF14*1000000+AC14*500000+AE14*10000</f>
        <v>0</v>
      </c>
      <c r="AH14" s="11">
        <f>IF(D14,(IF(AF14,(RANK(AG14,$AG$3:$AG$17)),((COUNTIF($AF$3:$AF$17,"&gt;0")+1)+(COUNTIF($AD$3:$AD$17,"=0"))/2))),"")</f>
      </c>
    </row>
    <row r="15" spans="1:34" ht="12" customHeight="1">
      <c r="A15" s="87">
        <f>'MANGA 1'!A15</f>
        <v>0</v>
      </c>
      <c r="B15" s="70">
        <f>IF(A15,(VLOOKUP(A15,DEPORTISTA!$A$1:$G$40,2,FALSE)),"")</f>
      </c>
      <c r="C15" s="76">
        <f>IF(A15,(VLOOKUP(A15,DEPORTISTA!$A$1:$G$40,3,FALSE)),"")</f>
      </c>
      <c r="D15" s="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9">
        <f>COUNTIF(E15:AB15,"&gt;0")</f>
        <v>0</v>
      </c>
      <c r="AD15" s="9">
        <f t="shared" si="1"/>
      </c>
      <c r="AE15" s="31">
        <f>MAX(E15:AB15)</f>
        <v>0</v>
      </c>
      <c r="AF15" s="10">
        <f>IF(E15,(VLOOKUP(E15,PUNTOS!$A$1:$B$671,2)))+IF(F15,(VLOOKUP(F15,PUNTOS!$A$1:$B$671,2)))+IF(G15,(VLOOKUP(G15,PUNTOS!$A$1:$B$671,2)))+IF(H15,(VLOOKUP(H15,PUNTOS!$A$1:$B$671,2)))+IF(I15,(VLOOKUP(I15,PUNTOS!$A$1:$B$671,2)))+IF(J15,(VLOOKUP(J15,PUNTOS!$A$1:$B$671,2)))+IF(K15,(VLOOKUP(K15,PUNTOS!$A$1:$B$671,2)))+IF(L15,(VLOOKUP(L15,PUNTOS!$A$1:$B$671,2)))+IF(M15,(VLOOKUP(M15,PUNTOS!$A$1:$B$671,2)))+IF(N15,(VLOOKUP(N15,PUNTOS!$A$1:$B$671,2)))+IF(O15,(VLOOKUP(O15,PUNTOS!$A$1:$B$671,2)))+IF(P15,(VLOOKUP(P15,PUNTOS!$A$1:$B$671,2)))+IF(Q15,(VLOOKUP(Q15,PUNTOS!$A$1:$B$671,2)))+IF(R15,(VLOOKUP(R15,PUNTOS!$A$1:$B$671,2)))+IF(S15,(VLOOKUP(S15,PUNTOS!$A$1:$B$671,2)))+IF(T15,(VLOOKUP(T15,PUNTOS!$A$1:$B$671,2)))+IF(U15,(VLOOKUP(U15,PUNTOS!$A$1:$B$671,2)))+IF(V15,(VLOOKUP(V15,PUNTOS!$A$1:$B$671,2)))+IF(W15,(VLOOKUP(W15,PUNTOS!$A$1:$B$671,2)))+IF(X15,(VLOOKUP(X15,PUNTOS!$A$1:$B$671,2)))+IF(Y15,(VLOOKUP(Y15,PUNTOS!$A$1:$B$671,2)))+IF(Z15,(VLOOKUP(Z15,PUNTOS!$A$1:$B$671,2)))+IF(AA15,(VLOOKUP(AA15,PUNTOS!$A$1:$B$671,2)))+IF(AB15,(VLOOKUP(AB15,PUNTOS!$A$1:$B$671,2)))+AC15*250</f>
        <v>0</v>
      </c>
      <c r="AG15" s="10">
        <f>AF15*1000000+AC15*500000+AE15*10000</f>
        <v>0</v>
      </c>
      <c r="AH15" s="11">
        <f>IF(D15,(IF(AF15,(RANK(AG15,$AG$3:$AG$17)),((COUNTIF($AF$3:$AF$17,"&gt;0")+1)+(COUNTIF($AD$3:$AD$17,"=0"))/2))),"")</f>
      </c>
    </row>
    <row r="16" spans="1:34" ht="12" customHeight="1">
      <c r="A16" s="87">
        <f>'MANGA 1'!A16</f>
        <v>0</v>
      </c>
      <c r="B16" s="70">
        <f>IF(A16,(VLOOKUP(A16,DEPORTISTA!$A$1:$G$40,2,FALSE)),"")</f>
      </c>
      <c r="C16" s="76">
        <f>IF(A16,(VLOOKUP(A16,DEPORTISTA!$A$1:$G$40,3,FALSE)),"")</f>
      </c>
      <c r="D16" s="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">
        <f>COUNTIF(E16:AB16,"&gt;0")</f>
        <v>0</v>
      </c>
      <c r="AD16" s="9">
        <f t="shared" si="1"/>
      </c>
      <c r="AE16" s="31">
        <f>MAX(E16:AB16)</f>
        <v>0</v>
      </c>
      <c r="AF16" s="10">
        <f>IF(E16,(VLOOKUP(E16,PUNTOS!$A$1:$B$671,2)))+IF(F16,(VLOOKUP(F16,PUNTOS!$A$1:$B$671,2)))+IF(G16,(VLOOKUP(G16,PUNTOS!$A$1:$B$671,2)))+IF(H16,(VLOOKUP(H16,PUNTOS!$A$1:$B$671,2)))+IF(I16,(VLOOKUP(I16,PUNTOS!$A$1:$B$671,2)))+IF(J16,(VLOOKUP(J16,PUNTOS!$A$1:$B$671,2)))+IF(K16,(VLOOKUP(K16,PUNTOS!$A$1:$B$671,2)))+IF(L16,(VLOOKUP(L16,PUNTOS!$A$1:$B$671,2)))+IF(M16,(VLOOKUP(M16,PUNTOS!$A$1:$B$671,2)))+IF(N16,(VLOOKUP(N16,PUNTOS!$A$1:$B$671,2)))+IF(O16,(VLOOKUP(O16,PUNTOS!$A$1:$B$671,2)))+IF(P16,(VLOOKUP(P16,PUNTOS!$A$1:$B$671,2)))+IF(Q16,(VLOOKUP(Q16,PUNTOS!$A$1:$B$671,2)))+IF(R16,(VLOOKUP(R16,PUNTOS!$A$1:$B$671,2)))+IF(S16,(VLOOKUP(S16,PUNTOS!$A$1:$B$671,2)))+IF(T16,(VLOOKUP(T16,PUNTOS!$A$1:$B$671,2)))+IF(U16,(VLOOKUP(U16,PUNTOS!$A$1:$B$671,2)))+IF(V16,(VLOOKUP(V16,PUNTOS!$A$1:$B$671,2)))+IF(W16,(VLOOKUP(W16,PUNTOS!$A$1:$B$671,2)))+IF(X16,(VLOOKUP(X16,PUNTOS!$A$1:$B$671,2)))+IF(Y16,(VLOOKUP(Y16,PUNTOS!$A$1:$B$671,2)))+IF(Z16,(VLOOKUP(Z16,PUNTOS!$A$1:$B$671,2)))+IF(AA16,(VLOOKUP(AA16,PUNTOS!$A$1:$B$671,2)))+IF(AB16,(VLOOKUP(AB16,PUNTOS!$A$1:$B$671,2)))+AC16*250</f>
        <v>0</v>
      </c>
      <c r="AG16" s="10">
        <f>AF16*1000000+AC16*500000+AE16*10000</f>
        <v>0</v>
      </c>
      <c r="AH16" s="11">
        <f>IF(D16,(IF(AF16,(RANK(AG16,$AG$3:$AG$17)),((COUNTIF($AF$3:$AF$17,"&gt;0")+1)+(COUNTIF($AD$3:$AD$17,"=0"))/2))),"")</f>
      </c>
    </row>
    <row r="17" spans="1:34" ht="12" customHeight="1">
      <c r="A17" s="87">
        <f>'MANGA 1'!A17</f>
        <v>0</v>
      </c>
      <c r="B17" s="70">
        <f>IF(A17,(VLOOKUP(A17,DEPORTISTA!$A$1:$G$40,2,FALSE)),"")</f>
      </c>
      <c r="C17" s="76">
        <f>IF(A17,(VLOOKUP(A17,DEPORTISTA!$A$1:$G$40,3,FALSE)),"")</f>
      </c>
      <c r="D17" s="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9">
        <f t="shared" si="0"/>
        <v>0</v>
      </c>
      <c r="AD17" s="9">
        <f t="shared" si="1"/>
      </c>
      <c r="AE17" s="31">
        <f t="shared" si="2"/>
        <v>0</v>
      </c>
      <c r="AF17" s="10">
        <f>IF(E17,(VLOOKUP(E17,PUNTOS!$A$1:$B$671,2)))+IF(F17,(VLOOKUP(F17,PUNTOS!$A$1:$B$671,2)))+IF(G17,(VLOOKUP(G17,PUNTOS!$A$1:$B$671,2)))+IF(H17,(VLOOKUP(H17,PUNTOS!$A$1:$B$671,2)))+IF(I17,(VLOOKUP(I17,PUNTOS!$A$1:$B$671,2)))+IF(J17,(VLOOKUP(J17,PUNTOS!$A$1:$B$671,2)))+IF(K17,(VLOOKUP(K17,PUNTOS!$A$1:$B$671,2)))+IF(L17,(VLOOKUP(L17,PUNTOS!$A$1:$B$671,2)))+IF(M17,(VLOOKUP(M17,PUNTOS!$A$1:$B$671,2)))+IF(N17,(VLOOKUP(N17,PUNTOS!$A$1:$B$671,2)))+IF(O17,(VLOOKUP(O17,PUNTOS!$A$1:$B$671,2)))+IF(P17,(VLOOKUP(P17,PUNTOS!$A$1:$B$671,2)))+IF(Q17,(VLOOKUP(Q17,PUNTOS!$A$1:$B$671,2)))+IF(R17,(VLOOKUP(R17,PUNTOS!$A$1:$B$671,2)))+IF(S17,(VLOOKUP(S17,PUNTOS!$A$1:$B$671,2)))+IF(T17,(VLOOKUP(T17,PUNTOS!$A$1:$B$671,2)))+IF(U17,(VLOOKUP(U17,PUNTOS!$A$1:$B$671,2)))+IF(V17,(VLOOKUP(V17,PUNTOS!$A$1:$B$671,2)))+IF(W17,(VLOOKUP(W17,PUNTOS!$A$1:$B$671,2)))+IF(X17,(VLOOKUP(X17,PUNTOS!$A$1:$B$671,2)))+IF(Y17,(VLOOKUP(Y17,PUNTOS!$A$1:$B$671,2)))+IF(Z17,(VLOOKUP(Z17,PUNTOS!$A$1:$B$671,2)))+IF(AA17,(VLOOKUP(AA17,PUNTOS!$A$1:$B$671,2)))+IF(AB17,(VLOOKUP(AB17,PUNTOS!$A$1:$B$671,2)))+AC17*250</f>
        <v>0</v>
      </c>
      <c r="AG17" s="10">
        <f t="shared" si="3"/>
        <v>0</v>
      </c>
      <c r="AH17" s="11">
        <f t="shared" si="4"/>
      </c>
    </row>
    <row r="18" spans="1:34" s="34" customFormat="1" ht="3.75" customHeight="1">
      <c r="A18" s="88"/>
      <c r="B18" s="71"/>
      <c r="C18" s="77"/>
      <c r="D18" s="3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6"/>
      <c r="AD18" s="36"/>
      <c r="AE18" s="37"/>
      <c r="AF18" s="38"/>
      <c r="AG18" s="38"/>
      <c r="AH18" s="39"/>
    </row>
    <row r="19" spans="1:34" ht="12" customHeight="1">
      <c r="A19" s="87">
        <f>'MANGA 1'!A19</f>
        <v>0</v>
      </c>
      <c r="B19" s="70">
        <f>IF(A19,(VLOOKUP(A19,DEPORTISTA!$A$1:$G$40,2,FALSE)),"")</f>
      </c>
      <c r="C19" s="76">
        <f>IF(A19,(VLOOKUP(A19,DEPORTISTA!$A$1:$G$40,3,FALSE)),"")</f>
      </c>
      <c r="D19" s="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">
        <f aca="true" t="shared" si="5" ref="AC19:AC33">COUNTIF(E19:AB19,"&gt;0")</f>
        <v>0</v>
      </c>
      <c r="AD19" s="9">
        <f aca="true" t="shared" si="6" ref="AD19:AD33">IF(A19,AC19,"")</f>
      </c>
      <c r="AE19" s="31">
        <f aca="true" t="shared" si="7" ref="AE19:AE33">MAX(E19:AB19)</f>
        <v>0</v>
      </c>
      <c r="AF19" s="10">
        <f>IF(E19,(VLOOKUP(E19,PUNTOS!$A$1:$B$671,2)))+IF(F19,(VLOOKUP(F19,PUNTOS!$A$1:$B$671,2)))+IF(G19,(VLOOKUP(G19,PUNTOS!$A$1:$B$671,2)))+IF(H19,(VLOOKUP(H19,PUNTOS!$A$1:$B$671,2)))+IF(I19,(VLOOKUP(I19,PUNTOS!$A$1:$B$671,2)))+IF(J19,(VLOOKUP(J19,PUNTOS!$A$1:$B$671,2)))+IF(K19,(VLOOKUP(K19,PUNTOS!$A$1:$B$671,2)))+IF(L19,(VLOOKUP(L19,PUNTOS!$A$1:$B$671,2)))+IF(M19,(VLOOKUP(M19,PUNTOS!$A$1:$B$671,2)))+IF(N19,(VLOOKUP(N19,PUNTOS!$A$1:$B$671,2)))+IF(O19,(VLOOKUP(O19,PUNTOS!$A$1:$B$671,2)))+IF(P19,(VLOOKUP(P19,PUNTOS!$A$1:$B$671,2)))+IF(Q19,(VLOOKUP(Q19,PUNTOS!$A$1:$B$671,2)))+IF(R19,(VLOOKUP(R19,PUNTOS!$A$1:$B$671,2)))+IF(S19,(VLOOKUP(S19,PUNTOS!$A$1:$B$671,2)))+IF(T19,(VLOOKUP(T19,PUNTOS!$A$1:$B$671,2)))+IF(U19,(VLOOKUP(U19,PUNTOS!$A$1:$B$671,2)))+IF(V19,(VLOOKUP(V19,PUNTOS!$A$1:$B$671,2)))+IF(W19,(VLOOKUP(W19,PUNTOS!$A$1:$B$671,2)))+IF(X19,(VLOOKUP(X19,PUNTOS!$A$1:$B$671,2)))+IF(Y19,(VLOOKUP(Y19,PUNTOS!$A$1:$B$671,2)))+IF(Z19,(VLOOKUP(Z19,PUNTOS!$A$1:$B$671,2)))+IF(AA19,(VLOOKUP(AA19,PUNTOS!$A$1:$B$671,2)))+IF(AB19,(VLOOKUP(AB19,PUNTOS!$A$1:$B$671,2)))+AC19*250</f>
        <v>0</v>
      </c>
      <c r="AG19" s="10">
        <f t="shared" si="3"/>
        <v>0</v>
      </c>
      <c r="AH19" s="11">
        <f aca="true" t="shared" si="8" ref="AH19:AH33">IF(D19,(IF(AF19,(RANK(AG19,$AG$19:$AG$33)),((COUNTIF($AF$19:$AF$33,"&gt;0")+1)+(COUNTIF($AD$19:$AD$33,"=0"))/2))),"")</f>
      </c>
    </row>
    <row r="20" spans="1:34" ht="12" customHeight="1">
      <c r="A20" s="87">
        <f>'MANGA 1'!A20</f>
        <v>0</v>
      </c>
      <c r="B20" s="70">
        <f>IF(A20,(VLOOKUP(A20,DEPORTISTA!$A$1:$G$40,2,FALSE)),"")</f>
      </c>
      <c r="C20" s="76">
        <f>IF(A20,(VLOOKUP(A20,DEPORTISTA!$A$1:$G$40,3,FALSE)),"")</f>
      </c>
      <c r="D20" s="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9">
        <f t="shared" si="5"/>
        <v>0</v>
      </c>
      <c r="AD20" s="9">
        <f t="shared" si="6"/>
      </c>
      <c r="AE20" s="31">
        <f t="shared" si="7"/>
        <v>0</v>
      </c>
      <c r="AF20" s="10">
        <f>IF(E20,(VLOOKUP(E20,PUNTOS!$A$1:$B$671,2)))+IF(F20,(VLOOKUP(F20,PUNTOS!$A$1:$B$671,2)))+IF(G20,(VLOOKUP(G20,PUNTOS!$A$1:$B$671,2)))+IF(H20,(VLOOKUP(H20,PUNTOS!$A$1:$B$671,2)))+IF(I20,(VLOOKUP(I20,PUNTOS!$A$1:$B$671,2)))+IF(J20,(VLOOKUP(J20,PUNTOS!$A$1:$B$671,2)))+IF(K20,(VLOOKUP(K20,PUNTOS!$A$1:$B$671,2)))+IF(L20,(VLOOKUP(L20,PUNTOS!$A$1:$B$671,2)))+IF(M20,(VLOOKUP(M20,PUNTOS!$A$1:$B$671,2)))+IF(N20,(VLOOKUP(N20,PUNTOS!$A$1:$B$671,2)))+IF(O20,(VLOOKUP(O20,PUNTOS!$A$1:$B$671,2)))+IF(P20,(VLOOKUP(P20,PUNTOS!$A$1:$B$671,2)))+IF(Q20,(VLOOKUP(Q20,PUNTOS!$A$1:$B$671,2)))+IF(R20,(VLOOKUP(R20,PUNTOS!$A$1:$B$671,2)))+IF(S20,(VLOOKUP(S20,PUNTOS!$A$1:$B$671,2)))+IF(T20,(VLOOKUP(T20,PUNTOS!$A$1:$B$671,2)))+IF(U20,(VLOOKUP(U20,PUNTOS!$A$1:$B$671,2)))+IF(V20,(VLOOKUP(V20,PUNTOS!$A$1:$B$671,2)))+IF(W20,(VLOOKUP(W20,PUNTOS!$A$1:$B$671,2)))+IF(X20,(VLOOKUP(X20,PUNTOS!$A$1:$B$671,2)))+IF(Y20,(VLOOKUP(Y20,PUNTOS!$A$1:$B$671,2)))+IF(Z20,(VLOOKUP(Z20,PUNTOS!$A$1:$B$671,2)))+IF(AA20,(VLOOKUP(AA20,PUNTOS!$A$1:$B$671,2)))+IF(AB20,(VLOOKUP(AB20,PUNTOS!$A$1:$B$671,2)))+AC20*250</f>
        <v>0</v>
      </c>
      <c r="AG20" s="10">
        <f t="shared" si="3"/>
        <v>0</v>
      </c>
      <c r="AH20" s="11">
        <f t="shared" si="8"/>
      </c>
    </row>
    <row r="21" spans="1:34" ht="12" customHeight="1">
      <c r="A21" s="87">
        <f>'MANGA 1'!A21</f>
        <v>0</v>
      </c>
      <c r="B21" s="70">
        <f>IF(A21,(VLOOKUP(A21,DEPORTISTA!$A$1:$G$40,2,FALSE)),"")</f>
      </c>
      <c r="C21" s="76">
        <f>IF(A21,(VLOOKUP(A21,DEPORTISTA!$A$1:$G$40,3,FALSE)),"")</f>
      </c>
      <c r="D21" s="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9">
        <f t="shared" si="5"/>
        <v>0</v>
      </c>
      <c r="AD21" s="9">
        <f t="shared" si="6"/>
      </c>
      <c r="AE21" s="31">
        <f t="shared" si="7"/>
        <v>0</v>
      </c>
      <c r="AF21" s="10">
        <f>IF(E21,(VLOOKUP(E21,PUNTOS!$A$1:$B$671,2)))+IF(F21,(VLOOKUP(F21,PUNTOS!$A$1:$B$671,2)))+IF(G21,(VLOOKUP(G21,PUNTOS!$A$1:$B$671,2)))+IF(H21,(VLOOKUP(H21,PUNTOS!$A$1:$B$671,2)))+IF(I21,(VLOOKUP(I21,PUNTOS!$A$1:$B$671,2)))+IF(J21,(VLOOKUP(J21,PUNTOS!$A$1:$B$671,2)))+IF(K21,(VLOOKUP(K21,PUNTOS!$A$1:$B$671,2)))+IF(L21,(VLOOKUP(L21,PUNTOS!$A$1:$B$671,2)))+IF(M21,(VLOOKUP(M21,PUNTOS!$A$1:$B$671,2)))+IF(N21,(VLOOKUP(N21,PUNTOS!$A$1:$B$671,2)))+IF(O21,(VLOOKUP(O21,PUNTOS!$A$1:$B$671,2)))+IF(P21,(VLOOKUP(P21,PUNTOS!$A$1:$B$671,2)))+IF(Q21,(VLOOKUP(Q21,PUNTOS!$A$1:$B$671,2)))+IF(R21,(VLOOKUP(R21,PUNTOS!$A$1:$B$671,2)))+IF(S21,(VLOOKUP(S21,PUNTOS!$A$1:$B$671,2)))+IF(T21,(VLOOKUP(T21,PUNTOS!$A$1:$B$671,2)))+IF(U21,(VLOOKUP(U21,PUNTOS!$A$1:$B$671,2)))+IF(V21,(VLOOKUP(V21,PUNTOS!$A$1:$B$671,2)))+IF(W21,(VLOOKUP(W21,PUNTOS!$A$1:$B$671,2)))+IF(X21,(VLOOKUP(X21,PUNTOS!$A$1:$B$671,2)))+IF(Y21,(VLOOKUP(Y21,PUNTOS!$A$1:$B$671,2)))+IF(Z21,(VLOOKUP(Z21,PUNTOS!$A$1:$B$671,2)))+IF(AA21,(VLOOKUP(AA21,PUNTOS!$A$1:$B$671,2)))+IF(AB21,(VLOOKUP(AB21,PUNTOS!$A$1:$B$671,2)))+AC21*250</f>
        <v>0</v>
      </c>
      <c r="AG21" s="10">
        <f t="shared" si="3"/>
        <v>0</v>
      </c>
      <c r="AH21" s="11">
        <f t="shared" si="8"/>
      </c>
    </row>
    <row r="22" spans="1:34" ht="12" customHeight="1">
      <c r="A22" s="87">
        <f>'MANGA 1'!A22</f>
        <v>0</v>
      </c>
      <c r="B22" s="70">
        <f>IF(A22,(VLOOKUP(A22,DEPORTISTA!$A$1:$G$40,2,FALSE)),"")</f>
      </c>
      <c r="C22" s="76">
        <f>IF(A22,(VLOOKUP(A22,DEPORTISTA!$A$1:$G$40,3,FALSE)),"")</f>
      </c>
      <c r="D22" s="4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9">
        <f t="shared" si="5"/>
        <v>0</v>
      </c>
      <c r="AD22" s="9">
        <f t="shared" si="6"/>
      </c>
      <c r="AE22" s="31">
        <f t="shared" si="7"/>
        <v>0</v>
      </c>
      <c r="AF22" s="10">
        <f>IF(E22,(VLOOKUP(E22,PUNTOS!$A$1:$B$671,2)))+IF(F22,(VLOOKUP(F22,PUNTOS!$A$1:$B$671,2)))+IF(G22,(VLOOKUP(G22,PUNTOS!$A$1:$B$671,2)))+IF(H22,(VLOOKUP(H22,PUNTOS!$A$1:$B$671,2)))+IF(I22,(VLOOKUP(I22,PUNTOS!$A$1:$B$671,2)))+IF(J22,(VLOOKUP(J22,PUNTOS!$A$1:$B$671,2)))+IF(K22,(VLOOKUP(K22,PUNTOS!$A$1:$B$671,2)))+IF(L22,(VLOOKUP(L22,PUNTOS!$A$1:$B$671,2)))+IF(M22,(VLOOKUP(M22,PUNTOS!$A$1:$B$671,2)))+IF(N22,(VLOOKUP(N22,PUNTOS!$A$1:$B$671,2)))+IF(O22,(VLOOKUP(O22,PUNTOS!$A$1:$B$671,2)))+IF(P22,(VLOOKUP(P22,PUNTOS!$A$1:$B$671,2)))+IF(Q22,(VLOOKUP(Q22,PUNTOS!$A$1:$B$671,2)))+IF(R22,(VLOOKUP(R22,PUNTOS!$A$1:$B$671,2)))+IF(S22,(VLOOKUP(S22,PUNTOS!$A$1:$B$671,2)))+IF(T22,(VLOOKUP(T22,PUNTOS!$A$1:$B$671,2)))+IF(U22,(VLOOKUP(U22,PUNTOS!$A$1:$B$671,2)))+IF(V22,(VLOOKUP(V22,PUNTOS!$A$1:$B$671,2)))+IF(W22,(VLOOKUP(W22,PUNTOS!$A$1:$B$671,2)))+IF(X22,(VLOOKUP(X22,PUNTOS!$A$1:$B$671,2)))+IF(Y22,(VLOOKUP(Y22,PUNTOS!$A$1:$B$671,2)))+IF(Z22,(VLOOKUP(Z22,PUNTOS!$A$1:$B$671,2)))+IF(AA22,(VLOOKUP(AA22,PUNTOS!$A$1:$B$671,2)))+IF(AB22,(VLOOKUP(AB22,PUNTOS!$A$1:$B$671,2)))+AC22*250</f>
        <v>0</v>
      </c>
      <c r="AG22" s="10">
        <f t="shared" si="3"/>
        <v>0</v>
      </c>
      <c r="AH22" s="11">
        <f t="shared" si="8"/>
      </c>
    </row>
    <row r="23" spans="1:34" ht="12" customHeight="1">
      <c r="A23" s="87">
        <f>'MANGA 1'!A23</f>
        <v>0</v>
      </c>
      <c r="B23" s="70">
        <f>IF(A23,(VLOOKUP(A23,DEPORTISTA!$A$1:$G$40,2,FALSE)),"")</f>
      </c>
      <c r="C23" s="76">
        <f>IF(A23,(VLOOKUP(A23,DEPORTISTA!$A$1:$G$40,3,FALSE)),"")</f>
      </c>
      <c r="D23" s="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9">
        <f t="shared" si="5"/>
        <v>0</v>
      </c>
      <c r="AD23" s="9">
        <f t="shared" si="6"/>
      </c>
      <c r="AE23" s="31">
        <f t="shared" si="7"/>
        <v>0</v>
      </c>
      <c r="AF23" s="10">
        <f>IF(E23,(VLOOKUP(E23,PUNTOS!$A$1:$B$671,2)))+IF(F23,(VLOOKUP(F23,PUNTOS!$A$1:$B$671,2)))+IF(G23,(VLOOKUP(G23,PUNTOS!$A$1:$B$671,2)))+IF(H23,(VLOOKUP(H23,PUNTOS!$A$1:$B$671,2)))+IF(I23,(VLOOKUP(I23,PUNTOS!$A$1:$B$671,2)))+IF(J23,(VLOOKUP(J23,PUNTOS!$A$1:$B$671,2)))+IF(K23,(VLOOKUP(K23,PUNTOS!$A$1:$B$671,2)))+IF(L23,(VLOOKUP(L23,PUNTOS!$A$1:$B$671,2)))+IF(M23,(VLOOKUP(M23,PUNTOS!$A$1:$B$671,2)))+IF(N23,(VLOOKUP(N23,PUNTOS!$A$1:$B$671,2)))+IF(O23,(VLOOKUP(O23,PUNTOS!$A$1:$B$671,2)))+IF(P23,(VLOOKUP(P23,PUNTOS!$A$1:$B$671,2)))+IF(Q23,(VLOOKUP(Q23,PUNTOS!$A$1:$B$671,2)))+IF(R23,(VLOOKUP(R23,PUNTOS!$A$1:$B$671,2)))+IF(S23,(VLOOKUP(S23,PUNTOS!$A$1:$B$671,2)))+IF(T23,(VLOOKUP(T23,PUNTOS!$A$1:$B$671,2)))+IF(U23,(VLOOKUP(U23,PUNTOS!$A$1:$B$671,2)))+IF(V23,(VLOOKUP(V23,PUNTOS!$A$1:$B$671,2)))+IF(W23,(VLOOKUP(W23,PUNTOS!$A$1:$B$671,2)))+IF(X23,(VLOOKUP(X23,PUNTOS!$A$1:$B$671,2)))+IF(Y23,(VLOOKUP(Y23,PUNTOS!$A$1:$B$671,2)))+IF(Z23,(VLOOKUP(Z23,PUNTOS!$A$1:$B$671,2)))+IF(AA23,(VLOOKUP(AA23,PUNTOS!$A$1:$B$671,2)))+IF(AB23,(VLOOKUP(AB23,PUNTOS!$A$1:$B$671,2)))+AC23*250</f>
        <v>0</v>
      </c>
      <c r="AG23" s="10">
        <f t="shared" si="3"/>
        <v>0</v>
      </c>
      <c r="AH23" s="11">
        <f t="shared" si="8"/>
      </c>
    </row>
    <row r="24" spans="1:34" ht="12" customHeight="1">
      <c r="A24" s="87">
        <f>'MANGA 1'!A24</f>
        <v>0</v>
      </c>
      <c r="B24" s="70">
        <f>IF(A24,(VLOOKUP(A24,DEPORTISTA!$A$1:$G$40,2,FALSE)),"")</f>
      </c>
      <c r="C24" s="76">
        <f>IF(A24,(VLOOKUP(A24,DEPORTISTA!$A$1:$G$40,3,FALSE)),"")</f>
      </c>
      <c r="D24" s="4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9">
        <f t="shared" si="5"/>
        <v>0</v>
      </c>
      <c r="AD24" s="9">
        <f t="shared" si="6"/>
      </c>
      <c r="AE24" s="31">
        <f t="shared" si="7"/>
        <v>0</v>
      </c>
      <c r="AF24" s="10">
        <f>IF(E24,(VLOOKUP(E24,PUNTOS!$A$1:$B$671,2)))+IF(F24,(VLOOKUP(F24,PUNTOS!$A$1:$B$671,2)))+IF(G24,(VLOOKUP(G24,PUNTOS!$A$1:$B$671,2)))+IF(H24,(VLOOKUP(H24,PUNTOS!$A$1:$B$671,2)))+IF(I24,(VLOOKUP(I24,PUNTOS!$A$1:$B$671,2)))+IF(J24,(VLOOKUP(J24,PUNTOS!$A$1:$B$671,2)))+IF(K24,(VLOOKUP(K24,PUNTOS!$A$1:$B$671,2)))+IF(L24,(VLOOKUP(L24,PUNTOS!$A$1:$B$671,2)))+IF(M24,(VLOOKUP(M24,PUNTOS!$A$1:$B$671,2)))+IF(N24,(VLOOKUP(N24,PUNTOS!$A$1:$B$671,2)))+IF(O24,(VLOOKUP(O24,PUNTOS!$A$1:$B$671,2)))+IF(P24,(VLOOKUP(P24,PUNTOS!$A$1:$B$671,2)))+IF(Q24,(VLOOKUP(Q24,PUNTOS!$A$1:$B$671,2)))+IF(R24,(VLOOKUP(R24,PUNTOS!$A$1:$B$671,2)))+IF(S24,(VLOOKUP(S24,PUNTOS!$A$1:$B$671,2)))+IF(T24,(VLOOKUP(T24,PUNTOS!$A$1:$B$671,2)))+IF(U24,(VLOOKUP(U24,PUNTOS!$A$1:$B$671,2)))+IF(V24,(VLOOKUP(V24,PUNTOS!$A$1:$B$671,2)))+IF(W24,(VLOOKUP(W24,PUNTOS!$A$1:$B$671,2)))+IF(X24,(VLOOKUP(X24,PUNTOS!$A$1:$B$671,2)))+IF(Y24,(VLOOKUP(Y24,PUNTOS!$A$1:$B$671,2)))+IF(Z24,(VLOOKUP(Z24,PUNTOS!$A$1:$B$671,2)))+IF(AA24,(VLOOKUP(AA24,PUNTOS!$A$1:$B$671,2)))+IF(AB24,(VLOOKUP(AB24,PUNTOS!$A$1:$B$671,2)))+AC24*250</f>
        <v>0</v>
      </c>
      <c r="AG24" s="10">
        <f t="shared" si="3"/>
        <v>0</v>
      </c>
      <c r="AH24" s="11">
        <f t="shared" si="8"/>
      </c>
    </row>
    <row r="25" spans="1:34" ht="12" customHeight="1">
      <c r="A25" s="87">
        <f>'MANGA 1'!A25</f>
        <v>0</v>
      </c>
      <c r="B25" s="70">
        <f>IF(A25,(VLOOKUP(A25,DEPORTISTA!$A$1:$G$40,2,FALSE)),"")</f>
      </c>
      <c r="C25" s="76">
        <f>IF(A25,(VLOOKUP(A25,DEPORTISTA!$A$1:$G$40,3,FALSE)),"")</f>
      </c>
      <c r="D25" s="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9">
        <f t="shared" si="5"/>
        <v>0</v>
      </c>
      <c r="AD25" s="9">
        <f t="shared" si="6"/>
      </c>
      <c r="AE25" s="31">
        <f t="shared" si="7"/>
        <v>0</v>
      </c>
      <c r="AF25" s="10">
        <f>IF(E25,(VLOOKUP(E25,PUNTOS!$A$1:$B$671,2)))+IF(F25,(VLOOKUP(F25,PUNTOS!$A$1:$B$671,2)))+IF(G25,(VLOOKUP(G25,PUNTOS!$A$1:$B$671,2)))+IF(H25,(VLOOKUP(H25,PUNTOS!$A$1:$B$671,2)))+IF(I25,(VLOOKUP(I25,PUNTOS!$A$1:$B$671,2)))+IF(J25,(VLOOKUP(J25,PUNTOS!$A$1:$B$671,2)))+IF(K25,(VLOOKUP(K25,PUNTOS!$A$1:$B$671,2)))+IF(L25,(VLOOKUP(L25,PUNTOS!$A$1:$B$671,2)))+IF(M25,(VLOOKUP(M25,PUNTOS!$A$1:$B$671,2)))+IF(N25,(VLOOKUP(N25,PUNTOS!$A$1:$B$671,2)))+IF(O25,(VLOOKUP(O25,PUNTOS!$A$1:$B$671,2)))+IF(P25,(VLOOKUP(P25,PUNTOS!$A$1:$B$671,2)))+IF(Q25,(VLOOKUP(Q25,PUNTOS!$A$1:$B$671,2)))+IF(R25,(VLOOKUP(R25,PUNTOS!$A$1:$B$671,2)))+IF(S25,(VLOOKUP(S25,PUNTOS!$A$1:$B$671,2)))+IF(T25,(VLOOKUP(T25,PUNTOS!$A$1:$B$671,2)))+IF(U25,(VLOOKUP(U25,PUNTOS!$A$1:$B$671,2)))+IF(V25,(VLOOKUP(V25,PUNTOS!$A$1:$B$671,2)))+IF(W25,(VLOOKUP(W25,PUNTOS!$A$1:$B$671,2)))+IF(X25,(VLOOKUP(X25,PUNTOS!$A$1:$B$671,2)))+IF(Y25,(VLOOKUP(Y25,PUNTOS!$A$1:$B$671,2)))+IF(Z25,(VLOOKUP(Z25,PUNTOS!$A$1:$B$671,2)))+IF(AA25,(VLOOKUP(AA25,PUNTOS!$A$1:$B$671,2)))+IF(AB25,(VLOOKUP(AB25,PUNTOS!$A$1:$B$671,2)))+AC25*250</f>
        <v>0</v>
      </c>
      <c r="AG25" s="10">
        <f t="shared" si="3"/>
        <v>0</v>
      </c>
      <c r="AH25" s="11">
        <f t="shared" si="8"/>
      </c>
    </row>
    <row r="26" spans="1:34" ht="12" customHeight="1">
      <c r="A26" s="87">
        <f>'MANGA 1'!A26</f>
        <v>0</v>
      </c>
      <c r="B26" s="70">
        <f>IF(A26,(VLOOKUP(A26,DEPORTISTA!$A$1:$G$40,2,FALSE)),"")</f>
      </c>
      <c r="C26" s="76">
        <f>IF(A26,(VLOOKUP(A26,DEPORTISTA!$A$1:$G$40,3,FALSE)),"")</f>
      </c>
      <c r="D26" s="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9">
        <f t="shared" si="5"/>
        <v>0</v>
      </c>
      <c r="AD26" s="9">
        <f t="shared" si="6"/>
      </c>
      <c r="AE26" s="31">
        <f t="shared" si="7"/>
        <v>0</v>
      </c>
      <c r="AF26" s="10">
        <f>IF(E26,(VLOOKUP(E26,PUNTOS!$A$1:$B$671,2)))+IF(F26,(VLOOKUP(F26,PUNTOS!$A$1:$B$671,2)))+IF(G26,(VLOOKUP(G26,PUNTOS!$A$1:$B$671,2)))+IF(H26,(VLOOKUP(H26,PUNTOS!$A$1:$B$671,2)))+IF(I26,(VLOOKUP(I26,PUNTOS!$A$1:$B$671,2)))+IF(J26,(VLOOKUP(J26,PUNTOS!$A$1:$B$671,2)))+IF(K26,(VLOOKUP(K26,PUNTOS!$A$1:$B$671,2)))+IF(L26,(VLOOKUP(L26,PUNTOS!$A$1:$B$671,2)))+IF(M26,(VLOOKUP(M26,PUNTOS!$A$1:$B$671,2)))+IF(N26,(VLOOKUP(N26,PUNTOS!$A$1:$B$671,2)))+IF(O26,(VLOOKUP(O26,PUNTOS!$A$1:$B$671,2)))+IF(P26,(VLOOKUP(P26,PUNTOS!$A$1:$B$671,2)))+IF(Q26,(VLOOKUP(Q26,PUNTOS!$A$1:$B$671,2)))+IF(R26,(VLOOKUP(R26,PUNTOS!$A$1:$B$671,2)))+IF(S26,(VLOOKUP(S26,PUNTOS!$A$1:$B$671,2)))+IF(T26,(VLOOKUP(T26,PUNTOS!$A$1:$B$671,2)))+IF(U26,(VLOOKUP(U26,PUNTOS!$A$1:$B$671,2)))+IF(V26,(VLOOKUP(V26,PUNTOS!$A$1:$B$671,2)))+IF(W26,(VLOOKUP(W26,PUNTOS!$A$1:$B$671,2)))+IF(X26,(VLOOKUP(X26,PUNTOS!$A$1:$B$671,2)))+IF(Y26,(VLOOKUP(Y26,PUNTOS!$A$1:$B$671,2)))+IF(Z26,(VLOOKUP(Z26,PUNTOS!$A$1:$B$671,2)))+IF(AA26,(VLOOKUP(AA26,PUNTOS!$A$1:$B$671,2)))+IF(AB26,(VLOOKUP(AB26,PUNTOS!$A$1:$B$671,2)))+AC26*250</f>
        <v>0</v>
      </c>
      <c r="AG26" s="10">
        <f t="shared" si="3"/>
        <v>0</v>
      </c>
      <c r="AH26" s="11">
        <f t="shared" si="8"/>
      </c>
    </row>
    <row r="27" spans="1:34" ht="12" customHeight="1">
      <c r="A27" s="87">
        <f>'MANGA 1'!A27</f>
        <v>0</v>
      </c>
      <c r="B27" s="70">
        <f>IF(A27,(VLOOKUP(A27,DEPORTISTA!$A$1:$G$40,2,FALSE)),"")</f>
      </c>
      <c r="C27" s="76">
        <f>IF(A27,(VLOOKUP(A27,DEPORTISTA!$A$1:$G$40,3,FALSE)),"")</f>
      </c>
      <c r="D27" s="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9">
        <f t="shared" si="5"/>
        <v>0</v>
      </c>
      <c r="AD27" s="9">
        <f t="shared" si="6"/>
      </c>
      <c r="AE27" s="31">
        <f t="shared" si="7"/>
        <v>0</v>
      </c>
      <c r="AF27" s="10">
        <f>IF(E27,(VLOOKUP(E27,PUNTOS!$A$1:$B$671,2)))+IF(F27,(VLOOKUP(F27,PUNTOS!$A$1:$B$671,2)))+IF(G27,(VLOOKUP(G27,PUNTOS!$A$1:$B$671,2)))+IF(H27,(VLOOKUP(H27,PUNTOS!$A$1:$B$671,2)))+IF(I27,(VLOOKUP(I27,PUNTOS!$A$1:$B$671,2)))+IF(J27,(VLOOKUP(J27,PUNTOS!$A$1:$B$671,2)))+IF(K27,(VLOOKUP(K27,PUNTOS!$A$1:$B$671,2)))+IF(L27,(VLOOKUP(L27,PUNTOS!$A$1:$B$671,2)))+IF(M27,(VLOOKUP(M27,PUNTOS!$A$1:$B$671,2)))+IF(N27,(VLOOKUP(N27,PUNTOS!$A$1:$B$671,2)))+IF(O27,(VLOOKUP(O27,PUNTOS!$A$1:$B$671,2)))+IF(P27,(VLOOKUP(P27,PUNTOS!$A$1:$B$671,2)))+IF(Q27,(VLOOKUP(Q27,PUNTOS!$A$1:$B$671,2)))+IF(R27,(VLOOKUP(R27,PUNTOS!$A$1:$B$671,2)))+IF(S27,(VLOOKUP(S27,PUNTOS!$A$1:$B$671,2)))+IF(T27,(VLOOKUP(T27,PUNTOS!$A$1:$B$671,2)))+IF(U27,(VLOOKUP(U27,PUNTOS!$A$1:$B$671,2)))+IF(V27,(VLOOKUP(V27,PUNTOS!$A$1:$B$671,2)))+IF(W27,(VLOOKUP(W27,PUNTOS!$A$1:$B$671,2)))+IF(X27,(VLOOKUP(X27,PUNTOS!$A$1:$B$671,2)))+IF(Y27,(VLOOKUP(Y27,PUNTOS!$A$1:$B$671,2)))+IF(Z27,(VLOOKUP(Z27,PUNTOS!$A$1:$B$671,2)))+IF(AA27,(VLOOKUP(AA27,PUNTOS!$A$1:$B$671,2)))+IF(AB27,(VLOOKUP(AB27,PUNTOS!$A$1:$B$671,2)))+AC27*250</f>
        <v>0</v>
      </c>
      <c r="AG27" s="10">
        <f t="shared" si="3"/>
        <v>0</v>
      </c>
      <c r="AH27" s="11">
        <f t="shared" si="8"/>
      </c>
    </row>
    <row r="28" spans="1:34" ht="12" customHeight="1">
      <c r="A28" s="87">
        <f>'MANGA 1'!A28</f>
        <v>0</v>
      </c>
      <c r="B28" s="70">
        <f>IF(A28,(VLOOKUP(A28,DEPORTISTA!$A$1:$G$40,2,FALSE)),"")</f>
      </c>
      <c r="C28" s="76">
        <f>IF(A28,(VLOOKUP(A28,DEPORTISTA!$A$1:$G$40,3,FALSE)),"")</f>
      </c>
      <c r="D28" s="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9">
        <f>COUNTIF(E28:AB28,"&gt;0")</f>
        <v>0</v>
      </c>
      <c r="AD28" s="9">
        <f t="shared" si="6"/>
      </c>
      <c r="AE28" s="31">
        <f>MAX(E28:AB28)</f>
        <v>0</v>
      </c>
      <c r="AF28" s="10">
        <f>IF(E28,(VLOOKUP(E28,PUNTOS!$A$1:$B$671,2)))+IF(F28,(VLOOKUP(F28,PUNTOS!$A$1:$B$671,2)))+IF(G28,(VLOOKUP(G28,PUNTOS!$A$1:$B$671,2)))+IF(H28,(VLOOKUP(H28,PUNTOS!$A$1:$B$671,2)))+IF(I28,(VLOOKUP(I28,PUNTOS!$A$1:$B$671,2)))+IF(J28,(VLOOKUP(J28,PUNTOS!$A$1:$B$671,2)))+IF(K28,(VLOOKUP(K28,PUNTOS!$A$1:$B$671,2)))+IF(L28,(VLOOKUP(L28,PUNTOS!$A$1:$B$671,2)))+IF(M28,(VLOOKUP(M28,PUNTOS!$A$1:$B$671,2)))+IF(N28,(VLOOKUP(N28,PUNTOS!$A$1:$B$671,2)))+IF(O28,(VLOOKUP(O28,PUNTOS!$A$1:$B$671,2)))+IF(P28,(VLOOKUP(P28,PUNTOS!$A$1:$B$671,2)))+IF(Q28,(VLOOKUP(Q28,PUNTOS!$A$1:$B$671,2)))+IF(R28,(VLOOKUP(R28,PUNTOS!$A$1:$B$671,2)))+IF(S28,(VLOOKUP(S28,PUNTOS!$A$1:$B$671,2)))+IF(T28,(VLOOKUP(T28,PUNTOS!$A$1:$B$671,2)))+IF(U28,(VLOOKUP(U28,PUNTOS!$A$1:$B$671,2)))+IF(V28,(VLOOKUP(V28,PUNTOS!$A$1:$B$671,2)))+IF(W28,(VLOOKUP(W28,PUNTOS!$A$1:$B$671,2)))+IF(X28,(VLOOKUP(X28,PUNTOS!$A$1:$B$671,2)))+IF(Y28,(VLOOKUP(Y28,PUNTOS!$A$1:$B$671,2)))+IF(Z28,(VLOOKUP(Z28,PUNTOS!$A$1:$B$671,2)))+IF(AA28,(VLOOKUP(AA28,PUNTOS!$A$1:$B$671,2)))+IF(AB28,(VLOOKUP(AB28,PUNTOS!$A$1:$B$671,2)))+AC28*250</f>
        <v>0</v>
      </c>
      <c r="AG28" s="10">
        <f>AF28*1000000+AC28*500000+AE28*10000</f>
        <v>0</v>
      </c>
      <c r="AH28" s="11">
        <f>IF(D28,(IF(AF28,(RANK(AG28,$AG$19:$AG$33)),((COUNTIF($AF$19:$AF$33,"&gt;0")+1)+(COUNTIF($AD$19:$AD$33,"=0"))/2))),"")</f>
      </c>
    </row>
    <row r="29" spans="1:34" ht="12" customHeight="1">
      <c r="A29" s="87">
        <f>'MANGA 1'!A29</f>
        <v>0</v>
      </c>
      <c r="B29" s="70">
        <f>IF(A29,(VLOOKUP(A29,DEPORTISTA!$A$1:$G$40,2,FALSE)),"")</f>
      </c>
      <c r="C29" s="76">
        <f>IF(A29,(VLOOKUP(A29,DEPORTISTA!$A$1:$G$40,3,FALSE)),"")</f>
      </c>
      <c r="D29" s="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9">
        <f>COUNTIF(E29:AB29,"&gt;0")</f>
        <v>0</v>
      </c>
      <c r="AD29" s="9">
        <f t="shared" si="6"/>
      </c>
      <c r="AE29" s="31">
        <f>MAX(E29:AB29)</f>
        <v>0</v>
      </c>
      <c r="AF29" s="10">
        <f>IF(E29,(VLOOKUP(E29,PUNTOS!$A$1:$B$671,2)))+IF(F29,(VLOOKUP(F29,PUNTOS!$A$1:$B$671,2)))+IF(G29,(VLOOKUP(G29,PUNTOS!$A$1:$B$671,2)))+IF(H29,(VLOOKUP(H29,PUNTOS!$A$1:$B$671,2)))+IF(I29,(VLOOKUP(I29,PUNTOS!$A$1:$B$671,2)))+IF(J29,(VLOOKUP(J29,PUNTOS!$A$1:$B$671,2)))+IF(K29,(VLOOKUP(K29,PUNTOS!$A$1:$B$671,2)))+IF(L29,(VLOOKUP(L29,PUNTOS!$A$1:$B$671,2)))+IF(M29,(VLOOKUP(M29,PUNTOS!$A$1:$B$671,2)))+IF(N29,(VLOOKUP(N29,PUNTOS!$A$1:$B$671,2)))+IF(O29,(VLOOKUP(O29,PUNTOS!$A$1:$B$671,2)))+IF(P29,(VLOOKUP(P29,PUNTOS!$A$1:$B$671,2)))+IF(Q29,(VLOOKUP(Q29,PUNTOS!$A$1:$B$671,2)))+IF(R29,(VLOOKUP(R29,PUNTOS!$A$1:$B$671,2)))+IF(S29,(VLOOKUP(S29,PUNTOS!$A$1:$B$671,2)))+IF(T29,(VLOOKUP(T29,PUNTOS!$A$1:$B$671,2)))+IF(U29,(VLOOKUP(U29,PUNTOS!$A$1:$B$671,2)))+IF(V29,(VLOOKUP(V29,PUNTOS!$A$1:$B$671,2)))+IF(W29,(VLOOKUP(W29,PUNTOS!$A$1:$B$671,2)))+IF(X29,(VLOOKUP(X29,PUNTOS!$A$1:$B$671,2)))+IF(Y29,(VLOOKUP(Y29,PUNTOS!$A$1:$B$671,2)))+IF(Z29,(VLOOKUP(Z29,PUNTOS!$A$1:$B$671,2)))+IF(AA29,(VLOOKUP(AA29,PUNTOS!$A$1:$B$671,2)))+IF(AB29,(VLOOKUP(AB29,PUNTOS!$A$1:$B$671,2)))+AC29*250</f>
        <v>0</v>
      </c>
      <c r="AG29" s="10">
        <f>AF29*1000000+AC29*500000+AE29*10000</f>
        <v>0</v>
      </c>
      <c r="AH29" s="11">
        <f>IF(D29,(IF(AF29,(RANK(AG29,$AG$19:$AG$33)),((COUNTIF($AF$19:$AF$33,"&gt;0")+1)+(COUNTIF($AD$19:$AD$33,"=0"))/2))),"")</f>
      </c>
    </row>
    <row r="30" spans="1:34" ht="12" customHeight="1">
      <c r="A30" s="87">
        <f>'MANGA 1'!A30</f>
        <v>0</v>
      </c>
      <c r="B30" s="70">
        <f>IF(A30,(VLOOKUP(A30,DEPORTISTA!$A$1:$G$40,2,FALSE)),"")</f>
      </c>
      <c r="C30" s="76">
        <f>IF(A30,(VLOOKUP(A30,DEPORTISTA!$A$1:$G$40,3,FALSE)),"")</f>
      </c>
      <c r="D30" s="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9">
        <f>COUNTIF(E30:AB30,"&gt;0")</f>
        <v>0</v>
      </c>
      <c r="AD30" s="9">
        <f t="shared" si="6"/>
      </c>
      <c r="AE30" s="31">
        <f>MAX(E30:AB30)</f>
        <v>0</v>
      </c>
      <c r="AF30" s="10">
        <f>IF(E30,(VLOOKUP(E30,PUNTOS!$A$1:$B$671,2)))+IF(F30,(VLOOKUP(F30,PUNTOS!$A$1:$B$671,2)))+IF(G30,(VLOOKUP(G30,PUNTOS!$A$1:$B$671,2)))+IF(H30,(VLOOKUP(H30,PUNTOS!$A$1:$B$671,2)))+IF(I30,(VLOOKUP(I30,PUNTOS!$A$1:$B$671,2)))+IF(J30,(VLOOKUP(J30,PUNTOS!$A$1:$B$671,2)))+IF(K30,(VLOOKUP(K30,PUNTOS!$A$1:$B$671,2)))+IF(L30,(VLOOKUP(L30,PUNTOS!$A$1:$B$671,2)))+IF(M30,(VLOOKUP(M30,PUNTOS!$A$1:$B$671,2)))+IF(N30,(VLOOKUP(N30,PUNTOS!$A$1:$B$671,2)))+IF(O30,(VLOOKUP(O30,PUNTOS!$A$1:$B$671,2)))+IF(P30,(VLOOKUP(P30,PUNTOS!$A$1:$B$671,2)))+IF(Q30,(VLOOKUP(Q30,PUNTOS!$A$1:$B$671,2)))+IF(R30,(VLOOKUP(R30,PUNTOS!$A$1:$B$671,2)))+IF(S30,(VLOOKUP(S30,PUNTOS!$A$1:$B$671,2)))+IF(T30,(VLOOKUP(T30,PUNTOS!$A$1:$B$671,2)))+IF(U30,(VLOOKUP(U30,PUNTOS!$A$1:$B$671,2)))+IF(V30,(VLOOKUP(V30,PUNTOS!$A$1:$B$671,2)))+IF(W30,(VLOOKUP(W30,PUNTOS!$A$1:$B$671,2)))+IF(X30,(VLOOKUP(X30,PUNTOS!$A$1:$B$671,2)))+IF(Y30,(VLOOKUP(Y30,PUNTOS!$A$1:$B$671,2)))+IF(Z30,(VLOOKUP(Z30,PUNTOS!$A$1:$B$671,2)))+IF(AA30,(VLOOKUP(AA30,PUNTOS!$A$1:$B$671,2)))+IF(AB30,(VLOOKUP(AB30,PUNTOS!$A$1:$B$671,2)))+AC30*250</f>
        <v>0</v>
      </c>
      <c r="AG30" s="10">
        <f>AF30*1000000+AC30*500000+AE30*10000</f>
        <v>0</v>
      </c>
      <c r="AH30" s="11">
        <f>IF(D30,(IF(AF30,(RANK(AG30,$AG$19:$AG$33)),((COUNTIF($AF$19:$AF$33,"&gt;0")+1)+(COUNTIF($AD$19:$AD$33,"=0"))/2))),"")</f>
      </c>
    </row>
    <row r="31" spans="1:34" ht="12" customHeight="1">
      <c r="A31" s="87">
        <f>'MANGA 1'!A31</f>
        <v>0</v>
      </c>
      <c r="B31" s="70">
        <f>IF(A31,(VLOOKUP(A31,DEPORTISTA!$A$1:$G$40,2,FALSE)),"")</f>
      </c>
      <c r="C31" s="76">
        <f>IF(A31,(VLOOKUP(A31,DEPORTISTA!$A$1:$G$40,3,FALSE)),"")</f>
      </c>
      <c r="D31" s="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9">
        <f>COUNTIF(E31:AB31,"&gt;0")</f>
        <v>0</v>
      </c>
      <c r="AD31" s="9">
        <f t="shared" si="6"/>
      </c>
      <c r="AE31" s="31">
        <f>MAX(E31:AB31)</f>
        <v>0</v>
      </c>
      <c r="AF31" s="10">
        <f>IF(E31,(VLOOKUP(E31,PUNTOS!$A$1:$B$671,2)))+IF(F31,(VLOOKUP(F31,PUNTOS!$A$1:$B$671,2)))+IF(G31,(VLOOKUP(G31,PUNTOS!$A$1:$B$671,2)))+IF(H31,(VLOOKUP(H31,PUNTOS!$A$1:$B$671,2)))+IF(I31,(VLOOKUP(I31,PUNTOS!$A$1:$B$671,2)))+IF(J31,(VLOOKUP(J31,PUNTOS!$A$1:$B$671,2)))+IF(K31,(VLOOKUP(K31,PUNTOS!$A$1:$B$671,2)))+IF(L31,(VLOOKUP(L31,PUNTOS!$A$1:$B$671,2)))+IF(M31,(VLOOKUP(M31,PUNTOS!$A$1:$B$671,2)))+IF(N31,(VLOOKUP(N31,PUNTOS!$A$1:$B$671,2)))+IF(O31,(VLOOKUP(O31,PUNTOS!$A$1:$B$671,2)))+IF(P31,(VLOOKUP(P31,PUNTOS!$A$1:$B$671,2)))+IF(Q31,(VLOOKUP(Q31,PUNTOS!$A$1:$B$671,2)))+IF(R31,(VLOOKUP(R31,PUNTOS!$A$1:$B$671,2)))+IF(S31,(VLOOKUP(S31,PUNTOS!$A$1:$B$671,2)))+IF(T31,(VLOOKUP(T31,PUNTOS!$A$1:$B$671,2)))+IF(U31,(VLOOKUP(U31,PUNTOS!$A$1:$B$671,2)))+IF(V31,(VLOOKUP(V31,PUNTOS!$A$1:$B$671,2)))+IF(W31,(VLOOKUP(W31,PUNTOS!$A$1:$B$671,2)))+IF(X31,(VLOOKUP(X31,PUNTOS!$A$1:$B$671,2)))+IF(Y31,(VLOOKUP(Y31,PUNTOS!$A$1:$B$671,2)))+IF(Z31,(VLOOKUP(Z31,PUNTOS!$A$1:$B$671,2)))+IF(AA31,(VLOOKUP(AA31,PUNTOS!$A$1:$B$671,2)))+IF(AB31,(VLOOKUP(AB31,PUNTOS!$A$1:$B$671,2)))+AC31*250</f>
        <v>0</v>
      </c>
      <c r="AG31" s="10">
        <f>AF31*1000000+AC31*500000+AE31*10000</f>
        <v>0</v>
      </c>
      <c r="AH31" s="11">
        <f>IF(D31,(IF(AF31,(RANK(AG31,$AG$19:$AG$33)),((COUNTIF($AF$19:$AF$33,"&gt;0")+1)+(COUNTIF($AD$19:$AD$33,"=0"))/2))),"")</f>
      </c>
    </row>
    <row r="32" spans="1:34" ht="12" customHeight="1">
      <c r="A32" s="87">
        <f>'MANGA 1'!A32</f>
        <v>0</v>
      </c>
      <c r="B32" s="70">
        <f>IF(A32,(VLOOKUP(A32,DEPORTISTA!$A$1:$G$40,2,FALSE)),"")</f>
      </c>
      <c r="C32" s="76">
        <f>IF(A32,(VLOOKUP(A32,DEPORTISTA!$A$1:$G$40,3,FALSE)),"")</f>
      </c>
      <c r="D32" s="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9">
        <f>COUNTIF(E32:AB32,"&gt;0")</f>
        <v>0</v>
      </c>
      <c r="AD32" s="9">
        <f t="shared" si="6"/>
      </c>
      <c r="AE32" s="31">
        <f>MAX(E32:AB32)</f>
        <v>0</v>
      </c>
      <c r="AF32" s="10">
        <f>IF(E32,(VLOOKUP(E32,PUNTOS!$A$1:$B$671,2)))+IF(F32,(VLOOKUP(F32,PUNTOS!$A$1:$B$671,2)))+IF(G32,(VLOOKUP(G32,PUNTOS!$A$1:$B$671,2)))+IF(H32,(VLOOKUP(H32,PUNTOS!$A$1:$B$671,2)))+IF(I32,(VLOOKUP(I32,PUNTOS!$A$1:$B$671,2)))+IF(J32,(VLOOKUP(J32,PUNTOS!$A$1:$B$671,2)))+IF(K32,(VLOOKUP(K32,PUNTOS!$A$1:$B$671,2)))+IF(L32,(VLOOKUP(L32,PUNTOS!$A$1:$B$671,2)))+IF(M32,(VLOOKUP(M32,PUNTOS!$A$1:$B$671,2)))+IF(N32,(VLOOKUP(N32,PUNTOS!$A$1:$B$671,2)))+IF(O32,(VLOOKUP(O32,PUNTOS!$A$1:$B$671,2)))+IF(P32,(VLOOKUP(P32,PUNTOS!$A$1:$B$671,2)))+IF(Q32,(VLOOKUP(Q32,PUNTOS!$A$1:$B$671,2)))+IF(R32,(VLOOKUP(R32,PUNTOS!$A$1:$B$671,2)))+IF(S32,(VLOOKUP(S32,PUNTOS!$A$1:$B$671,2)))+IF(T32,(VLOOKUP(T32,PUNTOS!$A$1:$B$671,2)))+IF(U32,(VLOOKUP(U32,PUNTOS!$A$1:$B$671,2)))+IF(V32,(VLOOKUP(V32,PUNTOS!$A$1:$B$671,2)))+IF(W32,(VLOOKUP(W32,PUNTOS!$A$1:$B$671,2)))+IF(X32,(VLOOKUP(X32,PUNTOS!$A$1:$B$671,2)))+IF(Y32,(VLOOKUP(Y32,PUNTOS!$A$1:$B$671,2)))+IF(Z32,(VLOOKUP(Z32,PUNTOS!$A$1:$B$671,2)))+IF(AA32,(VLOOKUP(AA32,PUNTOS!$A$1:$B$671,2)))+IF(AB32,(VLOOKUP(AB32,PUNTOS!$A$1:$B$671,2)))+AC32*250</f>
        <v>0</v>
      </c>
      <c r="AG32" s="10">
        <f>AF32*1000000+AC32*500000+AE32*10000</f>
        <v>0</v>
      </c>
      <c r="AH32" s="11">
        <f>IF(D32,(IF(AF32,(RANK(AG32,$AG$19:$AG$33)),((COUNTIF($AF$19:$AF$33,"&gt;0")+1)+(COUNTIF($AD$19:$AD$33,"=0"))/2))),"")</f>
      </c>
    </row>
    <row r="33" spans="1:34" ht="12" customHeight="1">
      <c r="A33" s="87">
        <f>'MANGA 1'!A33</f>
        <v>0</v>
      </c>
      <c r="B33" s="70">
        <f>IF(A33,(VLOOKUP(A33,DEPORTISTA!$A$1:$G$40,2,FALSE)),"")</f>
      </c>
      <c r="C33" s="76">
        <f>IF(A33,(VLOOKUP(A33,DEPORTISTA!$A$1:$G$40,3,FALSE)),"")</f>
      </c>
      <c r="D33" s="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9">
        <f t="shared" si="5"/>
        <v>0</v>
      </c>
      <c r="AD33" s="9">
        <f t="shared" si="6"/>
      </c>
      <c r="AE33" s="31">
        <f t="shared" si="7"/>
        <v>0</v>
      </c>
      <c r="AF33" s="10">
        <f>IF(E33,(VLOOKUP(E33,PUNTOS!$A$1:$B$671,2)))+IF(F33,(VLOOKUP(F33,PUNTOS!$A$1:$B$671,2)))+IF(G33,(VLOOKUP(G33,PUNTOS!$A$1:$B$671,2)))+IF(H33,(VLOOKUP(H33,PUNTOS!$A$1:$B$671,2)))+IF(I33,(VLOOKUP(I33,PUNTOS!$A$1:$B$671,2)))+IF(J33,(VLOOKUP(J33,PUNTOS!$A$1:$B$671,2)))+IF(K33,(VLOOKUP(K33,PUNTOS!$A$1:$B$671,2)))+IF(L33,(VLOOKUP(L33,PUNTOS!$A$1:$B$671,2)))+IF(M33,(VLOOKUP(M33,PUNTOS!$A$1:$B$671,2)))+IF(N33,(VLOOKUP(N33,PUNTOS!$A$1:$B$671,2)))+IF(O33,(VLOOKUP(O33,PUNTOS!$A$1:$B$671,2)))+IF(P33,(VLOOKUP(P33,PUNTOS!$A$1:$B$671,2)))+IF(Q33,(VLOOKUP(Q33,PUNTOS!$A$1:$B$671,2)))+IF(R33,(VLOOKUP(R33,PUNTOS!$A$1:$B$671,2)))+IF(S33,(VLOOKUP(S33,PUNTOS!$A$1:$B$671,2)))+IF(T33,(VLOOKUP(T33,PUNTOS!$A$1:$B$671,2)))+IF(U33,(VLOOKUP(U33,PUNTOS!$A$1:$B$671,2)))+IF(V33,(VLOOKUP(V33,PUNTOS!$A$1:$B$671,2)))+IF(W33,(VLOOKUP(W33,PUNTOS!$A$1:$B$671,2)))+IF(X33,(VLOOKUP(X33,PUNTOS!$A$1:$B$671,2)))+IF(Y33,(VLOOKUP(Y33,PUNTOS!$A$1:$B$671,2)))+IF(Z33,(VLOOKUP(Z33,PUNTOS!$A$1:$B$671,2)))+IF(AA33,(VLOOKUP(AA33,PUNTOS!$A$1:$B$671,2)))+IF(AB33,(VLOOKUP(AB33,PUNTOS!$A$1:$B$671,2)))+AC33*250</f>
        <v>0</v>
      </c>
      <c r="AG33" s="10">
        <f t="shared" si="3"/>
        <v>0</v>
      </c>
      <c r="AH33" s="11">
        <f t="shared" si="8"/>
      </c>
    </row>
    <row r="34" spans="2:34" ht="12.75">
      <c r="B34" s="72"/>
      <c r="C34" s="3"/>
      <c r="AC34" s="32">
        <f>SUM(AC3:AC33)</f>
        <v>0</v>
      </c>
      <c r="AD34" s="6"/>
      <c r="AE34" s="6"/>
      <c r="AF34" s="6"/>
      <c r="AG34" s="6"/>
      <c r="AH34" s="6"/>
    </row>
    <row r="35" spans="2:23" ht="12.75">
      <c r="B35" s="73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W35" s="2"/>
    </row>
    <row r="38" spans="2:3" ht="12.75">
      <c r="B38" s="74"/>
      <c r="C38" s="1"/>
    </row>
  </sheetData>
  <sheetProtection password="CEEB" sheet="1" objects="1" scenarios="1"/>
  <mergeCells count="1">
    <mergeCell ref="E1:AF1"/>
  </mergeCells>
  <conditionalFormatting sqref="A3:A33">
    <cfRule type="cellIs" priority="1" dxfId="0" operator="equal" stopIfTrue="1">
      <formula>0</formula>
    </cfRule>
  </conditionalFormatting>
  <printOptions/>
  <pageMargins left="0.35" right="0.24" top="0.98" bottom="0.98" header="0" footer="0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N36"/>
  <sheetViews>
    <sheetView workbookViewId="0" topLeftCell="A1">
      <selection activeCell="O26" sqref="O26"/>
    </sheetView>
  </sheetViews>
  <sheetFormatPr defaultColWidth="11.421875" defaultRowHeight="12.75"/>
  <cols>
    <col min="1" max="1" width="3.140625" style="6" customWidth="1"/>
    <col min="2" max="2" width="6.7109375" style="6" customWidth="1"/>
    <col min="3" max="3" width="29.28125" style="6" customWidth="1"/>
    <col min="4" max="4" width="10.57421875" style="6" customWidth="1"/>
    <col min="5" max="5" width="5.28125" style="6" customWidth="1"/>
    <col min="6" max="8" width="4.7109375" style="6" customWidth="1"/>
    <col min="9" max="9" width="6.57421875" style="6" customWidth="1"/>
    <col min="10" max="10" width="6.57421875" style="33" customWidth="1"/>
    <col min="11" max="11" width="14.57421875" style="6" customWidth="1"/>
    <col min="12" max="12" width="12.140625" style="6" hidden="1" customWidth="1"/>
    <col min="13" max="13" width="4.421875" style="6" hidden="1" customWidth="1"/>
    <col min="14" max="14" width="5.57421875" style="6" customWidth="1"/>
    <col min="15" max="16384" width="11.421875" style="6" customWidth="1"/>
  </cols>
  <sheetData>
    <row r="1" spans="1:14" ht="21" customHeight="1">
      <c r="A1" s="12"/>
      <c r="B1" s="13"/>
      <c r="C1" s="13"/>
      <c r="D1" s="13"/>
      <c r="E1" s="12" t="s">
        <v>43</v>
      </c>
      <c r="F1" s="13"/>
      <c r="G1" s="13"/>
      <c r="H1" s="13"/>
      <c r="I1" s="13"/>
      <c r="J1" s="13"/>
      <c r="K1" s="13"/>
      <c r="L1" s="13"/>
      <c r="M1" s="52"/>
      <c r="N1" s="14"/>
    </row>
    <row r="2" spans="1:14" ht="12" customHeight="1">
      <c r="A2" s="69" t="s">
        <v>0</v>
      </c>
      <c r="B2" s="22" t="s">
        <v>59</v>
      </c>
      <c r="C2" s="53" t="s">
        <v>1</v>
      </c>
      <c r="D2" s="54" t="s">
        <v>42</v>
      </c>
      <c r="E2" s="21" t="s">
        <v>2</v>
      </c>
      <c r="F2" s="21" t="s">
        <v>3</v>
      </c>
      <c r="G2" s="21" t="s">
        <v>4</v>
      </c>
      <c r="H2" s="21" t="s">
        <v>5</v>
      </c>
      <c r="I2" s="41" t="s">
        <v>6</v>
      </c>
      <c r="J2" s="21" t="s">
        <v>7</v>
      </c>
      <c r="K2" s="41" t="s">
        <v>8</v>
      </c>
      <c r="L2" s="21"/>
      <c r="M2" s="22" t="s">
        <v>60</v>
      </c>
      <c r="N2" s="22" t="s">
        <v>10</v>
      </c>
    </row>
    <row r="3" spans="1:14" ht="12" customHeight="1">
      <c r="A3" s="55">
        <f>'MANGA 1'!A3</f>
        <v>1</v>
      </c>
      <c r="B3" s="50">
        <f>IF(A3,(VLOOKUP(A3,DEPORTISTA!$A$1:$G$40,2,FALSE)),"")</f>
        <v>9441</v>
      </c>
      <c r="C3" s="76" t="str">
        <f>IF(A3,(VLOOKUP(A3,DEPORTISTA!$A$1:$G$40,3,FALSE)),"")</f>
        <v>DOMINGO  RODRIGUEZ PAREJO</v>
      </c>
      <c r="D3" s="60"/>
      <c r="E3" s="23">
        <f>IF('MANGA 1'!$D3,(IF(A3,(VLOOKUP($A3,'MANGA 1'!$A3:$AH$33,34,FALSE)),"")),0)</f>
        <v>1</v>
      </c>
      <c r="F3" s="23">
        <f>IF('MANGA 2'!$D3,(IF(A3,(VLOOKUP($A3,'MANGA 2'!$A3:$AH$33,34,FALSE)),"")),0)</f>
        <v>6.5</v>
      </c>
      <c r="G3" s="23">
        <f>IF('MANGA 3'!$D3,(IF(A3,(VLOOKUP($A3,'MANGA 3'!$A3:$AH$33,34,FALSE)),"")),0)</f>
        <v>7</v>
      </c>
      <c r="H3" s="23">
        <f>IF('MANGA 4'!$D3,(IF(A3,(VLOOKUP($A3,'MANGA 4'!$A3:$AH$33,34,FALSE)),"")),0)</f>
        <v>0</v>
      </c>
      <c r="I3" s="24">
        <f>IF(A3,((VLOOKUP(A3,'MANGA 1'!$A$3:$AG$33,29,FALSE))+(VLOOKUP(A3,'MANGA 2'!$A$3:$AG$33,29,FALSE))+(VLOOKUP(A3,'MANGA 3'!$A$3:$AF$33,29,FALSE))+(VLOOKUP(A3,'MANGA 4'!$A$3:$AG$33,29,FALSE))),"")</f>
        <v>3</v>
      </c>
      <c r="J3" s="29">
        <f>IF(A3,(MAX((VLOOKUP(A3,'MANGA 1'!$A$3:$AG$33,31,FALSE)),(VLOOKUP(A3,'MANGA 2'!$A$3:$AG$33,31,FALSE)),(VLOOKUP(A3,'MANGA 3'!$A$3:$AF$33,31,FALSE)),(VLOOKUP(A3,'MANGA 4'!$A$3:$AG$33,31,FALSE)))),"")</f>
        <v>23</v>
      </c>
      <c r="K3" s="25">
        <f>IF(A3,(E3+F3+G3+H3),"")</f>
        <v>14.5</v>
      </c>
      <c r="L3" s="25">
        <f>IF(A3,(K3*10000-(I3*500+J3*5)),"")</f>
        <v>143385</v>
      </c>
      <c r="M3" s="26">
        <f>IF(A3,(IF(L3,(RANK(L3,$L$3:$L$32,1)),"")),"")</f>
        <v>5</v>
      </c>
      <c r="N3" s="49">
        <f>IF(A3,IF(ISTEXT(D3),(COUNTIF($K$3:$K$32,"&gt;0")+1),VALUE(M3)),"")</f>
        <v>5</v>
      </c>
    </row>
    <row r="4" spans="1:14" ht="12" customHeight="1">
      <c r="A4" s="55">
        <f>'MANGA 1'!A4</f>
        <v>2</v>
      </c>
      <c r="B4" s="51">
        <f>IF(A4,(VLOOKUP(A4,DEPORTISTA!$A$1:$G$40,2,FALSE)),"")</f>
        <v>11717</v>
      </c>
      <c r="C4" s="76" t="str">
        <f>IF(A4,(VLOOKUP(A4,DEPORTISTA!$A$1:$G$40,3,FALSE)),"")</f>
        <v>JESUS  RODRIGEZ  RODRIGUEZ</v>
      </c>
      <c r="D4" s="61"/>
      <c r="E4" s="23">
        <f>IF('MANGA 1'!$D4,(IF(A4,(VLOOKUP($A4,'MANGA 1'!$A4:$AH$33,34,FALSE)),"")),0)</f>
        <v>2</v>
      </c>
      <c r="F4" s="23">
        <f>IF('MANGA 2'!$D4,(IF(A4,(VLOOKUP($A4,'MANGA 2'!$A4:$AH$33,34,FALSE)),"")),0)</f>
        <v>6.5</v>
      </c>
      <c r="G4" s="23">
        <f>IF('MANGA 3'!$D4,(IF(A4,(VLOOKUP($A4,'MANGA 3'!$A4:$AH$33,34,FALSE)),"")),0)</f>
        <v>7</v>
      </c>
      <c r="H4" s="23">
        <f>IF('MANGA 4'!$D4,(IF(A4,(VLOOKUP($A4,'MANGA 4'!$A4:$AH$33,34,FALSE)),"")),0)</f>
        <v>0</v>
      </c>
      <c r="I4" s="24">
        <f>IF(A4,((VLOOKUP(A4,'MANGA 1'!$A$3:$AG$33,29,FALSE))+(VLOOKUP(A4,'MANGA 2'!$A$3:$AG$33,29,FALSE))+(VLOOKUP(A4,'MANGA 3'!$A$3:$AF$33,29,FALSE))+(VLOOKUP(A4,'MANGA 4'!$A$3:$AG$33,29,FALSE))),"")</f>
        <v>2</v>
      </c>
      <c r="J4" s="29">
        <f>IF(A4,(MAX((VLOOKUP(A4,'MANGA 1'!$A$3:$AG$33,31,FALSE)),(VLOOKUP(A4,'MANGA 2'!$A$3:$AG$33,31,FALSE)),(VLOOKUP(A4,'MANGA 3'!$A$3:$AF$33,31,FALSE)),(VLOOKUP(A4,'MANGA 4'!$A$3:$AG$33,31,FALSE)))),"")</f>
        <v>23</v>
      </c>
      <c r="K4" s="25">
        <f aca="true" t="shared" si="0" ref="K4:K17">IF(A4,(E4+F4+G4+H4),"")</f>
        <v>15.5</v>
      </c>
      <c r="L4" s="25">
        <f aca="true" t="shared" si="1" ref="L4:L17">IF(A4,(K4*10000-(I4*500+J4*5)),"")</f>
        <v>153885</v>
      </c>
      <c r="M4" s="26">
        <f aca="true" t="shared" si="2" ref="M4:M17">IF(A4,(IF(L4,(RANK(L4,$L$3:$L$32,1)),"")),"")</f>
        <v>7</v>
      </c>
      <c r="N4" s="49">
        <f aca="true" t="shared" si="3" ref="N4:N32">IF(A4,IF(ISTEXT(D4),(COUNTIF($K$3:$K$32,"&gt;0")+1),VALUE(M4)),"")</f>
        <v>7</v>
      </c>
    </row>
    <row r="5" spans="1:14" ht="12" customHeight="1">
      <c r="A5" s="55">
        <f>'MANGA 1'!A5</f>
        <v>3</v>
      </c>
      <c r="B5" s="51">
        <f>IF(A5,(VLOOKUP(A5,DEPORTISTA!$A$1:$G$40,2,FALSE)),"")</f>
        <v>12380</v>
      </c>
      <c r="C5" s="76" t="str">
        <f>IF(A5,(VLOOKUP(A5,DEPORTISTA!$A$1:$G$40,3,FALSE)),"")</f>
        <v> JOSE  DANIEL RODRIGUEZ MORON</v>
      </c>
      <c r="D5" s="61"/>
      <c r="E5" s="23">
        <f>IF('MANGA 1'!$D5,(IF(A5,(VLOOKUP($A5,'MANGA 1'!$A5:$AH$33,34,FALSE)),"")),0)</f>
        <v>6.5</v>
      </c>
      <c r="F5" s="23">
        <f>IF('MANGA 2'!$D5,(IF(A5,(VLOOKUP($A5,'MANGA 2'!$A5:$AH$33,34,FALSE)),"")),0)</f>
        <v>2</v>
      </c>
      <c r="G5" s="23">
        <f>IF('MANGA 3'!$D5,(IF(A5,(VLOOKUP($A5,'MANGA 3'!$A5:$AH$33,34,FALSE)),"")),0)</f>
        <v>4</v>
      </c>
      <c r="H5" s="23">
        <f>IF('MANGA 4'!$D5,(IF(A5,(VLOOKUP($A5,'MANGA 4'!$A5:$AH$33,34,FALSE)),"")),0)</f>
        <v>0</v>
      </c>
      <c r="I5" s="24">
        <f>IF(A5,((VLOOKUP(A5,'MANGA 1'!$A$3:$AG$33,29,FALSE))+(VLOOKUP(A5,'MANGA 2'!$A$3:$AG$33,29,FALSE))+(VLOOKUP(A5,'MANGA 3'!$A$3:$AF$33,29,FALSE))+(VLOOKUP(A5,'MANGA 4'!$A$3:$AG$33,29,FALSE))),"")</f>
        <v>2</v>
      </c>
      <c r="J5" s="29">
        <f>IF(A5,(MAX((VLOOKUP(A5,'MANGA 1'!$A$3:$AG$33,31,FALSE)),(VLOOKUP(A5,'MANGA 2'!$A$3:$AG$33,31,FALSE)),(VLOOKUP(A5,'MANGA 3'!$A$3:$AF$33,31,FALSE)),(VLOOKUP(A5,'MANGA 4'!$A$3:$AG$33,31,FALSE)))),"")</f>
        <v>23</v>
      </c>
      <c r="K5" s="25">
        <f t="shared" si="0"/>
        <v>12.5</v>
      </c>
      <c r="L5" s="25">
        <f t="shared" si="1"/>
        <v>123885</v>
      </c>
      <c r="M5" s="26">
        <f t="shared" si="2"/>
        <v>3</v>
      </c>
      <c r="N5" s="49">
        <f t="shared" si="3"/>
        <v>3</v>
      </c>
    </row>
    <row r="6" spans="1:14" ht="12" customHeight="1">
      <c r="A6" s="55">
        <f>'MANGA 1'!A6</f>
        <v>4</v>
      </c>
      <c r="B6" s="51">
        <f>IF(A6,(VLOOKUP(A6,DEPORTISTA!$A$1:$G$40,2,FALSE)),"")</f>
        <v>9117</v>
      </c>
      <c r="C6" s="76" t="str">
        <f>IF(A6,(VLOOKUP(A6,DEPORTISTA!$A$1:$G$40,3,FALSE)),"")</f>
        <v>GILBERTO  ROLDAN JIMENEZ</v>
      </c>
      <c r="D6" s="61"/>
      <c r="E6" s="23">
        <f>IF('MANGA 1'!$D6,(IF(A6,(VLOOKUP($A6,'MANGA 1'!$A6:$AH$33,34,FALSE)),"")),0)</f>
        <v>6.5</v>
      </c>
      <c r="F6" s="23">
        <f>IF('MANGA 2'!$D6,(IF(A6,(VLOOKUP($A6,'MANGA 2'!$A6:$AH$33,34,FALSE)),"")),0)</f>
        <v>6.5</v>
      </c>
      <c r="G6" s="23">
        <f>IF('MANGA 3'!$D6,(IF(A6,(VLOOKUP($A6,'MANGA 3'!$A6:$AH$33,34,FALSE)),"")),0)</f>
        <v>7</v>
      </c>
      <c r="H6" s="23">
        <f>IF('MANGA 4'!$D6,(IF(A6,(VLOOKUP($A6,'MANGA 4'!$A6:$AH$33,34,FALSE)),"")),0)</f>
        <v>0</v>
      </c>
      <c r="I6" s="24">
        <f>IF(A6,((VLOOKUP(A6,'MANGA 1'!$A$3:$AG$33,29,FALSE))+(VLOOKUP(A6,'MANGA 2'!$A$3:$AG$33,29,FALSE))+(VLOOKUP(A6,'MANGA 3'!$A$3:$AF$33,29,FALSE))+(VLOOKUP(A6,'MANGA 4'!$A$3:$AG$33,29,FALSE))),"")</f>
        <v>0</v>
      </c>
      <c r="J6" s="29">
        <f>IF(A6,(MAX((VLOOKUP(A6,'MANGA 1'!$A$3:$AG$33,31,FALSE)),(VLOOKUP(A6,'MANGA 2'!$A$3:$AG$33,31,FALSE)),(VLOOKUP(A6,'MANGA 3'!$A$3:$AF$33,31,FALSE)),(VLOOKUP(A6,'MANGA 4'!$A$3:$AG$33,31,FALSE)))),"")</f>
        <v>0</v>
      </c>
      <c r="K6" s="25">
        <f t="shared" si="0"/>
        <v>20</v>
      </c>
      <c r="L6" s="25">
        <f t="shared" si="1"/>
        <v>200000</v>
      </c>
      <c r="M6" s="26">
        <f t="shared" si="2"/>
        <v>8</v>
      </c>
      <c r="N6" s="49">
        <f t="shared" si="3"/>
        <v>8</v>
      </c>
    </row>
    <row r="7" spans="1:14" ht="12" customHeight="1">
      <c r="A7" s="55">
        <f>'MANGA 1'!A7</f>
        <v>5</v>
      </c>
      <c r="B7" s="51">
        <f>IF(A7,(VLOOKUP(A7,DEPORTISTA!$A$1:$G$40,2,FALSE)),"")</f>
        <v>5084</v>
      </c>
      <c r="C7" s="76" t="str">
        <f>IF(A7,(VLOOKUP(A7,DEPORTISTA!$A$1:$G$40,3,FALSE)),"")</f>
        <v>DAVID  FERNANDEZ  MESA</v>
      </c>
      <c r="D7" s="61"/>
      <c r="E7" s="23">
        <f>IF('MANGA 1'!$D7,(IF(A7,(VLOOKUP($A7,'MANGA 1'!$A7:$AH$33,34,FALSE)),"")),0)</f>
        <v>6.5</v>
      </c>
      <c r="F7" s="23">
        <f>IF('MANGA 2'!$D7,(IF(A7,(VLOOKUP($A7,'MANGA 2'!$A7:$AH$33,34,FALSE)),"")),0)</f>
        <v>1</v>
      </c>
      <c r="G7" s="23">
        <f>IF('MANGA 3'!$D7,(IF(A7,(VLOOKUP($A7,'MANGA 3'!$A7:$AH$33,34,FALSE)),"")),0)</f>
        <v>7</v>
      </c>
      <c r="H7" s="23">
        <f>IF('MANGA 4'!$D7,(IF(A7,(VLOOKUP($A7,'MANGA 4'!$A7:$AH$33,34,FALSE)),"")),0)</f>
        <v>0</v>
      </c>
      <c r="I7" s="24">
        <f>IF(A7,((VLOOKUP(A7,'MANGA 1'!$A$3:$AG$33,29,FALSE))+(VLOOKUP(A7,'MANGA 2'!$A$3:$AG$33,29,FALSE))+(VLOOKUP(A7,'MANGA 3'!$A$3:$AF$33,29,FALSE))+(VLOOKUP(A7,'MANGA 4'!$A$3:$AG$33,29,FALSE))),"")</f>
        <v>1</v>
      </c>
      <c r="J7" s="29">
        <f>IF(A7,(MAX((VLOOKUP(A7,'MANGA 1'!$A$3:$AG$33,31,FALSE)),(VLOOKUP(A7,'MANGA 2'!$A$3:$AG$33,31,FALSE)),(VLOOKUP(A7,'MANGA 3'!$A$3:$AF$33,31,FALSE)),(VLOOKUP(A7,'MANGA 4'!$A$3:$AG$33,31,FALSE)))),"")</f>
        <v>40</v>
      </c>
      <c r="K7" s="25">
        <f t="shared" si="0"/>
        <v>14.5</v>
      </c>
      <c r="L7" s="25">
        <f t="shared" si="1"/>
        <v>144300</v>
      </c>
      <c r="M7" s="26">
        <f t="shared" si="2"/>
        <v>6</v>
      </c>
      <c r="N7" s="49">
        <f t="shared" si="3"/>
        <v>6</v>
      </c>
    </row>
    <row r="8" spans="1:14" ht="12" customHeight="1">
      <c r="A8" s="55">
        <f>'MANGA 1'!A8</f>
        <v>6</v>
      </c>
      <c r="B8" s="51">
        <f>IF(A8,(VLOOKUP(A8,DEPORTISTA!$A$1:$G$40,2,FALSE)),"")</f>
        <v>2075</v>
      </c>
      <c r="C8" s="76" t="str">
        <f>IF(A8,(VLOOKUP(A8,DEPORTISTA!$A$1:$G$40,3,FALSE)),"")</f>
        <v>JESUS  FERNANDEZ  VILLAR</v>
      </c>
      <c r="D8" s="61"/>
      <c r="E8" s="23">
        <f>IF('MANGA 1'!$D8,(IF(A8,(VLOOKUP($A8,'MANGA 1'!$A8:$AH$33,34,FALSE)),"")),0)</f>
        <v>3</v>
      </c>
      <c r="F8" s="23">
        <f>IF('MANGA 2'!$D8,(IF(A8,(VLOOKUP($A8,'MANGA 2'!$A8:$AH$33,34,FALSE)),"")),0)</f>
        <v>6.5</v>
      </c>
      <c r="G8" s="23">
        <f>IF('MANGA 3'!$D8,(IF(A8,(VLOOKUP($A8,'MANGA 3'!$A8:$AH$33,34,FALSE)),"")),0)</f>
        <v>3</v>
      </c>
      <c r="H8" s="23">
        <f>IF('MANGA 4'!$D8,(IF(A8,(VLOOKUP($A8,'MANGA 4'!$A8:$AH$33,34,FALSE)),"")),0)</f>
        <v>0</v>
      </c>
      <c r="I8" s="24">
        <f>IF(A8,((VLOOKUP(A8,'MANGA 1'!$A$3:$AG$33,29,FALSE))+(VLOOKUP(A8,'MANGA 2'!$A$3:$AG$33,29,FALSE))+(VLOOKUP(A8,'MANGA 3'!$A$3:$AF$33,29,FALSE))+(VLOOKUP(A8,'MANGA 4'!$A$3:$AG$33,29,FALSE))),"")</f>
        <v>2</v>
      </c>
      <c r="J8" s="29">
        <f>IF(A8,(MAX((VLOOKUP(A8,'MANGA 1'!$A$3:$AG$33,31,FALSE)),(VLOOKUP(A8,'MANGA 2'!$A$3:$AG$33,31,FALSE)),(VLOOKUP(A8,'MANGA 3'!$A$3:$AF$33,31,FALSE)),(VLOOKUP(A8,'MANGA 4'!$A$3:$AG$33,31,FALSE)))),"")</f>
        <v>25</v>
      </c>
      <c r="K8" s="25">
        <f t="shared" si="0"/>
        <v>12.5</v>
      </c>
      <c r="L8" s="25">
        <f t="shared" si="1"/>
        <v>123875</v>
      </c>
      <c r="M8" s="26">
        <f t="shared" si="2"/>
        <v>2</v>
      </c>
      <c r="N8" s="49">
        <f t="shared" si="3"/>
        <v>2</v>
      </c>
    </row>
    <row r="9" spans="1:14" ht="12" customHeight="1">
      <c r="A9" s="55">
        <f>'MANGA 1'!A9</f>
        <v>7</v>
      </c>
      <c r="B9" s="51">
        <f>IF(A9,(VLOOKUP(A9,DEPORTISTA!$A$1:$G$40,2,FALSE)),"")</f>
        <v>8747</v>
      </c>
      <c r="C9" s="76" t="str">
        <f>IF(A9,(VLOOKUP(A9,DEPORTISTA!$A$1:$G$40,3,FALSE)),"")</f>
        <v>JAVIER  TORRES  ALBA</v>
      </c>
      <c r="D9" s="61"/>
      <c r="E9" s="23">
        <f>IF('MANGA 1'!$D9,(IF(A9,(VLOOKUP($A9,'MANGA 1'!$A9:$AH$33,34,FALSE)),"")),0)</f>
        <v>6.5</v>
      </c>
      <c r="F9" s="23">
        <f>IF('MANGA 2'!$D9,(IF(A9,(VLOOKUP($A9,'MANGA 2'!$A9:$AH$33,34,FALSE)),"")),0)</f>
        <v>6.5</v>
      </c>
      <c r="G9" s="23">
        <f>IF('MANGA 3'!$D9,(IF(A9,(VLOOKUP($A9,'MANGA 3'!$A9:$AH$33,34,FALSE)),"")),0)</f>
        <v>1</v>
      </c>
      <c r="H9" s="23">
        <f>IF('MANGA 4'!$D9,(IF(A9,(VLOOKUP($A9,'MANGA 4'!$A9:$AH$33,34,FALSE)),"")),0)</f>
        <v>0</v>
      </c>
      <c r="I9" s="24">
        <f>IF(A9,((VLOOKUP(A9,'MANGA 1'!$A$3:$AG$33,29,FALSE))+(VLOOKUP(A9,'MANGA 2'!$A$3:$AG$33,29,FALSE))+(VLOOKUP(A9,'MANGA 3'!$A$3:$AF$33,29,FALSE))+(VLOOKUP(A9,'MANGA 4'!$A$3:$AG$33,29,FALSE))),"")</f>
        <v>2</v>
      </c>
      <c r="J9" s="29">
        <f>IF(A9,(MAX((VLOOKUP(A9,'MANGA 1'!$A$3:$AG$33,31,FALSE)),(VLOOKUP(A9,'MANGA 2'!$A$3:$AG$33,31,FALSE)),(VLOOKUP(A9,'MANGA 3'!$A$3:$AF$33,31,FALSE)),(VLOOKUP(A9,'MANGA 4'!$A$3:$AG$33,31,FALSE)))),"")</f>
        <v>24.8</v>
      </c>
      <c r="K9" s="25">
        <f t="shared" si="0"/>
        <v>14</v>
      </c>
      <c r="L9" s="25">
        <f t="shared" si="1"/>
        <v>138876</v>
      </c>
      <c r="M9" s="26">
        <f t="shared" si="2"/>
        <v>4</v>
      </c>
      <c r="N9" s="49">
        <f t="shared" si="3"/>
        <v>4</v>
      </c>
    </row>
    <row r="10" spans="1:14" ht="12" customHeight="1">
      <c r="A10" s="55">
        <f>'MANGA 1'!A10</f>
        <v>8</v>
      </c>
      <c r="B10" s="51">
        <f>IF(A10,(VLOOKUP(A10,DEPORTISTA!$A$1:$G$40,2,FALSE)),"")</f>
        <v>8492</v>
      </c>
      <c r="C10" s="76" t="str">
        <f>IF(A10,(VLOOKUP(A10,DEPORTISTA!$A$1:$G$40,3,FALSE)),"")</f>
        <v>EMILIANO  ALBA  CARRASCOSA</v>
      </c>
      <c r="D10" s="61"/>
      <c r="E10" s="23">
        <f>IF('MANGA 1'!$D10,(IF(A10,(VLOOKUP($A10,'MANGA 1'!$A10:$AH$33,34,FALSE)),"")),0)</f>
        <v>6.5</v>
      </c>
      <c r="F10" s="23">
        <f>IF('MANGA 2'!$D10,(IF(A10,(VLOOKUP($A10,'MANGA 2'!$A10:$AH$33,34,FALSE)),"")),0)</f>
        <v>3</v>
      </c>
      <c r="G10" s="23">
        <f>IF('MANGA 3'!$D10,(IF(A10,(VLOOKUP($A10,'MANGA 3'!$A10:$AH$33,34,FALSE)),"")),0)</f>
        <v>2</v>
      </c>
      <c r="H10" s="23">
        <f>IF('MANGA 4'!$D10,(IF(A10,(VLOOKUP($A10,'MANGA 4'!$A10:$AH$33,34,FALSE)),"")),0)</f>
        <v>0</v>
      </c>
      <c r="I10" s="24">
        <f>IF(A10,((VLOOKUP(A10,'MANGA 1'!$A$3:$AG$33,29,FALSE))+(VLOOKUP(A10,'MANGA 2'!$A$3:$AG$33,29,FALSE))+(VLOOKUP(A10,'MANGA 3'!$A$3:$AF$33,29,FALSE))+(VLOOKUP(A10,'MANGA 4'!$A$3:$AG$33,29,FALSE))),"")</f>
        <v>2</v>
      </c>
      <c r="J10" s="29">
        <f>IF(A10,(MAX((VLOOKUP(A10,'MANGA 1'!$A$3:$AG$33,31,FALSE)),(VLOOKUP(A10,'MANGA 2'!$A$3:$AG$33,31,FALSE)),(VLOOKUP(A10,'MANGA 3'!$A$3:$AF$33,31,FALSE)),(VLOOKUP(A10,'MANGA 4'!$A$3:$AG$33,31,FALSE)))),"")</f>
        <v>24</v>
      </c>
      <c r="K10" s="25">
        <f t="shared" si="0"/>
        <v>11.5</v>
      </c>
      <c r="L10" s="25">
        <f t="shared" si="1"/>
        <v>113880</v>
      </c>
      <c r="M10" s="26">
        <f t="shared" si="2"/>
        <v>1</v>
      </c>
      <c r="N10" s="49">
        <f t="shared" si="3"/>
        <v>1</v>
      </c>
    </row>
    <row r="11" spans="1:14" ht="12" customHeight="1">
      <c r="A11" s="55">
        <f>'MANGA 1'!A11</f>
        <v>0</v>
      </c>
      <c r="B11" s="51">
        <f>IF(A11,(VLOOKUP(A11,DEPORTISTA!$A$1:$G$40,2,FALSE)),"")</f>
      </c>
      <c r="C11" s="76">
        <f>IF(A11,(VLOOKUP(A11,DEPORTISTA!$A$1:$G$40,3,FALSE)),"")</f>
      </c>
      <c r="D11" s="61"/>
      <c r="E11" s="23">
        <f>IF('MANGA 1'!$D11,(IF(A11,(VLOOKUP($A11,'MANGA 1'!$A11:$AH$33,34,FALSE)),"")),0)</f>
        <v>0</v>
      </c>
      <c r="F11" s="23">
        <f>IF('MANGA 2'!$D11,(IF(A11,(VLOOKUP($A11,'MANGA 2'!$A11:$AH$33,34,FALSE)),"")),0)</f>
        <v>0</v>
      </c>
      <c r="G11" s="23">
        <f>IF('MANGA 3'!$D11,(IF(A11,(VLOOKUP($A11,'MANGA 3'!$A11:$AH$33,34,FALSE)),"")),0)</f>
        <v>0</v>
      </c>
      <c r="H11" s="23">
        <f>IF('MANGA 4'!$D11,(IF(A11,(VLOOKUP($A11,'MANGA 4'!$A11:$AH$33,34,FALSE)),"")),0)</f>
        <v>0</v>
      </c>
      <c r="I11" s="24">
        <f>IF(A11,((VLOOKUP(A11,'MANGA 1'!$A$3:$AG$33,29,FALSE))+(VLOOKUP(A11,'MANGA 2'!$A$3:$AG$33,29,FALSE))+(VLOOKUP(A11,'MANGA 3'!$A$3:$AF$33,29,FALSE))+(VLOOKUP(A11,'MANGA 4'!$A$3:$AG$33,29,FALSE))),"")</f>
      </c>
      <c r="J11" s="29">
        <f>IF(A11,(MAX((VLOOKUP(A11,'MANGA 1'!$A$3:$AG$33,31,FALSE)),(VLOOKUP(A11,'MANGA 2'!$A$3:$AG$33,31,FALSE)),(VLOOKUP(A11,'MANGA 3'!$A$3:$AF$33,31,FALSE)),(VLOOKUP(A11,'MANGA 4'!$A$3:$AG$33,31,FALSE)))),"")</f>
      </c>
      <c r="K11" s="25">
        <f t="shared" si="0"/>
      </c>
      <c r="L11" s="25">
        <f t="shared" si="1"/>
      </c>
      <c r="M11" s="26">
        <f t="shared" si="2"/>
      </c>
      <c r="N11" s="49">
        <f t="shared" si="3"/>
      </c>
    </row>
    <row r="12" spans="1:14" ht="12" customHeight="1">
      <c r="A12" s="55">
        <f>'MANGA 1'!A12</f>
        <v>0</v>
      </c>
      <c r="B12" s="51">
        <f>IF(A12,(VLOOKUP(A12,DEPORTISTA!$A$1:$G$40,2,FALSE)),"")</f>
      </c>
      <c r="C12" s="76">
        <f>IF(A12,(VLOOKUP(A12,DEPORTISTA!$A$1:$G$40,3,FALSE)),"")</f>
      </c>
      <c r="D12" s="61"/>
      <c r="E12" s="23">
        <f>IF('MANGA 1'!$D12,(IF(A12,(VLOOKUP($A12,'MANGA 1'!$A12:$AH$33,34,FALSE)),"")),0)</f>
        <v>0</v>
      </c>
      <c r="F12" s="23">
        <f>IF('MANGA 2'!$D12,(IF(A12,(VLOOKUP($A12,'MANGA 2'!$A12:$AH$33,34,FALSE)),"")),0)</f>
        <v>0</v>
      </c>
      <c r="G12" s="23">
        <f>IF('MANGA 3'!$D12,(IF(A12,(VLOOKUP($A12,'MANGA 3'!$A12:$AH$33,34,FALSE)),"")),0)</f>
        <v>0</v>
      </c>
      <c r="H12" s="23">
        <f>IF('MANGA 4'!$D12,(IF(A12,(VLOOKUP($A12,'MANGA 4'!$A12:$AH$33,34,FALSE)),"")),0)</f>
        <v>0</v>
      </c>
      <c r="I12" s="24">
        <f>IF(A12,((VLOOKUP(A12,'MANGA 1'!$A$3:$AG$33,29,FALSE))+(VLOOKUP(A12,'MANGA 2'!$A$3:$AG$33,29,FALSE))+(VLOOKUP(A12,'MANGA 3'!$A$3:$AF$33,29,FALSE))+(VLOOKUP(A12,'MANGA 4'!$A$3:$AG$33,29,FALSE))),"")</f>
      </c>
      <c r="J12" s="29">
        <f>IF(A12,(MAX((VLOOKUP(A12,'MANGA 1'!$A$3:$AG$33,31,FALSE)),(VLOOKUP(A12,'MANGA 2'!$A$3:$AG$33,31,FALSE)),(VLOOKUP(A12,'MANGA 3'!$A$3:$AF$33,31,FALSE)),(VLOOKUP(A12,'MANGA 4'!$A$3:$AG$33,31,FALSE)))),"")</f>
      </c>
      <c r="K12" s="25">
        <f t="shared" si="0"/>
      </c>
      <c r="L12" s="25">
        <f t="shared" si="1"/>
      </c>
      <c r="M12" s="26">
        <f t="shared" si="2"/>
      </c>
      <c r="N12" s="49">
        <f t="shared" si="3"/>
      </c>
    </row>
    <row r="13" spans="1:14" ht="12" customHeight="1">
      <c r="A13" s="55">
        <f>'MANGA 1'!A13</f>
        <v>0</v>
      </c>
      <c r="B13" s="51">
        <f>IF(A13,(VLOOKUP(A13,DEPORTISTA!$A$1:$G$40,2,FALSE)),"")</f>
      </c>
      <c r="C13" s="76">
        <f>IF(A13,(VLOOKUP(A13,DEPORTISTA!$A$1:$G$40,3,FALSE)),"")</f>
      </c>
      <c r="D13" s="61"/>
      <c r="E13" s="23">
        <f>IF('MANGA 1'!$D13,(IF(A13,(VLOOKUP($A13,'MANGA 1'!$A13:$AH$33,34,FALSE)),"")),0)</f>
        <v>0</v>
      </c>
      <c r="F13" s="23">
        <f>IF('MANGA 2'!$D13,(IF(A13,(VLOOKUP($A13,'MANGA 2'!$A13:$AH$33,34,FALSE)),"")),0)</f>
        <v>0</v>
      </c>
      <c r="G13" s="23">
        <f>IF('MANGA 3'!$D13,(IF(A13,(VLOOKUP($A13,'MANGA 3'!$A13:$AH$33,34,FALSE)),"")),0)</f>
        <v>0</v>
      </c>
      <c r="H13" s="23">
        <f>IF('MANGA 4'!$D13,(IF(A13,(VLOOKUP($A13,'MANGA 4'!$A13:$AH$33,34,FALSE)),"")),0)</f>
        <v>0</v>
      </c>
      <c r="I13" s="24">
        <f>IF(A13,((VLOOKUP(A13,'MANGA 1'!$A$3:$AG$33,29,FALSE))+(VLOOKUP(A13,'MANGA 2'!$A$3:$AG$33,29,FALSE))+(VLOOKUP(A13,'MANGA 3'!$A$3:$AF$33,29,FALSE))+(VLOOKUP(A13,'MANGA 4'!$A$3:$AG$33,29,FALSE))),"")</f>
      </c>
      <c r="J13" s="29">
        <f>IF(A13,(MAX((VLOOKUP(A13,'MANGA 1'!$A$3:$AG$33,31,FALSE)),(VLOOKUP(A13,'MANGA 2'!$A$3:$AG$33,31,FALSE)),(VLOOKUP(A13,'MANGA 3'!$A$3:$AF$33,31,FALSE)),(VLOOKUP(A13,'MANGA 4'!$A$3:$AG$33,31,FALSE)))),"")</f>
      </c>
      <c r="K13" s="25">
        <f t="shared" si="0"/>
      </c>
      <c r="L13" s="25">
        <f t="shared" si="1"/>
      </c>
      <c r="M13" s="26">
        <f t="shared" si="2"/>
      </c>
      <c r="N13" s="49">
        <f t="shared" si="3"/>
      </c>
    </row>
    <row r="14" spans="1:14" ht="12" customHeight="1">
      <c r="A14" s="55">
        <f>'MANGA 1'!A14</f>
        <v>0</v>
      </c>
      <c r="B14" s="51">
        <f>IF(A14,(VLOOKUP(A14,DEPORTISTA!$A$1:$G$40,2,FALSE)),"")</f>
      </c>
      <c r="C14" s="76">
        <f>IF(A14,(VLOOKUP(A14,DEPORTISTA!$A$1:$G$40,3,FALSE)),"")</f>
      </c>
      <c r="D14" s="61"/>
      <c r="E14" s="23">
        <f>IF('MANGA 1'!$D14,(IF(A14,(VLOOKUP($A14,'MANGA 1'!$A14:$AH$33,34,FALSE)),"")),0)</f>
        <v>0</v>
      </c>
      <c r="F14" s="23">
        <f>IF('MANGA 2'!$D14,(IF(A14,(VLOOKUP($A14,'MANGA 2'!$A14:$AH$33,34,FALSE)),"")),0)</f>
        <v>0</v>
      </c>
      <c r="G14" s="23">
        <f>IF('MANGA 3'!$D14,(IF(A14,(VLOOKUP($A14,'MANGA 3'!$A14:$AH$33,34,FALSE)),"")),0)</f>
        <v>0</v>
      </c>
      <c r="H14" s="23">
        <f>IF('MANGA 4'!$D14,(IF(A14,(VLOOKUP($A14,'MANGA 4'!$A14:$AH$33,34,FALSE)),"")),0)</f>
        <v>0</v>
      </c>
      <c r="I14" s="24">
        <f>IF(A14,((VLOOKUP(A14,'MANGA 1'!$A$3:$AG$33,29,FALSE))+(VLOOKUP(A14,'MANGA 2'!$A$3:$AG$33,29,FALSE))+(VLOOKUP(A14,'MANGA 3'!$A$3:$AF$33,29,FALSE))+(VLOOKUP(A14,'MANGA 4'!$A$3:$AG$33,29,FALSE))),"")</f>
      </c>
      <c r="J14" s="29">
        <f>IF(A14,(MAX((VLOOKUP(A14,'MANGA 1'!$A$3:$AG$33,31,FALSE)),(VLOOKUP(A14,'MANGA 2'!$A$3:$AG$33,31,FALSE)),(VLOOKUP(A14,'MANGA 3'!$A$3:$AF$33,31,FALSE)),(VLOOKUP(A14,'MANGA 4'!$A$3:$AG$33,31,FALSE)))),"")</f>
      </c>
      <c r="K14" s="25">
        <f t="shared" si="0"/>
      </c>
      <c r="L14" s="25">
        <f t="shared" si="1"/>
      </c>
      <c r="M14" s="26">
        <f t="shared" si="2"/>
      </c>
      <c r="N14" s="49">
        <f t="shared" si="3"/>
      </c>
    </row>
    <row r="15" spans="1:14" ht="12" customHeight="1">
      <c r="A15" s="55">
        <f>'MANGA 1'!A15</f>
        <v>0</v>
      </c>
      <c r="B15" s="51">
        <f>IF(A15,(VLOOKUP(A15,DEPORTISTA!$A$1:$G$40,2,FALSE)),"")</f>
      </c>
      <c r="C15" s="76">
        <f>IF(A15,(VLOOKUP(A15,DEPORTISTA!$A$1:$G$40,3,FALSE)),"")</f>
      </c>
      <c r="D15" s="61"/>
      <c r="E15" s="23">
        <f>IF('MANGA 1'!$D15,(IF(A15,(VLOOKUP($A15,'MANGA 1'!$A15:$AH$33,34,FALSE)),"")),0)</f>
        <v>0</v>
      </c>
      <c r="F15" s="23">
        <f>IF('MANGA 2'!$D15,(IF(A15,(VLOOKUP($A15,'MANGA 2'!$A15:$AH$33,34,FALSE)),"")),0)</f>
        <v>0</v>
      </c>
      <c r="G15" s="23">
        <f>IF('MANGA 3'!$D15,(IF(A15,(VLOOKUP($A15,'MANGA 3'!$A15:$AH$33,34,FALSE)),"")),0)</f>
        <v>0</v>
      </c>
      <c r="H15" s="23">
        <f>IF('MANGA 4'!$D15,(IF(A15,(VLOOKUP($A15,'MANGA 4'!$A15:$AH$33,34,FALSE)),"")),0)</f>
        <v>0</v>
      </c>
      <c r="I15" s="24">
        <f>IF(A15,((VLOOKUP(A15,'MANGA 1'!$A$3:$AG$33,29,FALSE))+(VLOOKUP(A15,'MANGA 2'!$A$3:$AG$33,29,FALSE))+(VLOOKUP(A15,'MANGA 3'!$A$3:$AF$33,29,FALSE))+(VLOOKUP(A15,'MANGA 4'!$A$3:$AG$33,29,FALSE))),"")</f>
      </c>
      <c r="J15" s="29">
        <f>IF(A15,(MAX((VLOOKUP(A15,'MANGA 1'!$A$3:$AG$33,31,FALSE)),(VLOOKUP(A15,'MANGA 2'!$A$3:$AG$33,31,FALSE)),(VLOOKUP(A15,'MANGA 3'!$A$3:$AF$33,31,FALSE)),(VLOOKUP(A15,'MANGA 4'!$A$3:$AG$33,31,FALSE)))),"")</f>
      </c>
      <c r="K15" s="25">
        <f t="shared" si="0"/>
      </c>
      <c r="L15" s="25">
        <f t="shared" si="1"/>
      </c>
      <c r="M15" s="26">
        <f t="shared" si="2"/>
      </c>
      <c r="N15" s="49">
        <f t="shared" si="3"/>
      </c>
    </row>
    <row r="16" spans="1:14" ht="12" customHeight="1">
      <c r="A16" s="55">
        <f>'MANGA 1'!A16</f>
        <v>0</v>
      </c>
      <c r="B16" s="51">
        <f>IF(A16,(VLOOKUP(A16,DEPORTISTA!$A$1:$G$40,2,FALSE)),"")</f>
      </c>
      <c r="C16" s="76">
        <f>IF(A16,(VLOOKUP(A16,DEPORTISTA!$A$1:$G$40,3,FALSE)),"")</f>
      </c>
      <c r="D16" s="61"/>
      <c r="E16" s="23">
        <f>IF('MANGA 1'!$D16,(IF(A16,(VLOOKUP($A16,'MANGA 1'!$A16:$AH$33,34,FALSE)),"")),0)</f>
        <v>0</v>
      </c>
      <c r="F16" s="23">
        <f>IF('MANGA 2'!$D16,(IF(A16,(VLOOKUP($A16,'MANGA 2'!$A16:$AH$33,34,FALSE)),"")),0)</f>
        <v>0</v>
      </c>
      <c r="G16" s="23">
        <f>IF('MANGA 3'!$D16,(IF(A16,(VLOOKUP($A16,'MANGA 3'!$A16:$AH$33,34,FALSE)),"")),0)</f>
        <v>0</v>
      </c>
      <c r="H16" s="23">
        <f>IF('MANGA 4'!$D16,(IF(A16,(VLOOKUP($A16,'MANGA 4'!$A16:$AH$33,34,FALSE)),"")),0)</f>
        <v>0</v>
      </c>
      <c r="I16" s="24">
        <f>IF(A16,((VLOOKUP(A16,'MANGA 1'!$A$3:$AG$33,29,FALSE))+(VLOOKUP(A16,'MANGA 2'!$A$3:$AG$33,29,FALSE))+(VLOOKUP(A16,'MANGA 3'!$A$3:$AF$33,29,FALSE))+(VLOOKUP(A16,'MANGA 4'!$A$3:$AG$33,29,FALSE))),"")</f>
      </c>
      <c r="J16" s="29">
        <f>IF(A16,(MAX((VLOOKUP(A16,'MANGA 1'!$A$3:$AG$33,31,FALSE)),(VLOOKUP(A16,'MANGA 2'!$A$3:$AG$33,31,FALSE)),(VLOOKUP(A16,'MANGA 3'!$A$3:$AF$33,31,FALSE)),(VLOOKUP(A16,'MANGA 4'!$A$3:$AG$33,31,FALSE)))),"")</f>
      </c>
      <c r="K16" s="25">
        <f t="shared" si="0"/>
      </c>
      <c r="L16" s="25">
        <f t="shared" si="1"/>
      </c>
      <c r="M16" s="26">
        <f t="shared" si="2"/>
      </c>
      <c r="N16" s="49">
        <f t="shared" si="3"/>
      </c>
    </row>
    <row r="17" spans="1:14" ht="12" customHeight="1">
      <c r="A17" s="55">
        <f>'MANGA 1'!A17</f>
        <v>0</v>
      </c>
      <c r="B17" s="51">
        <f>IF(A17,(VLOOKUP(A17,DEPORTISTA!$A$1:$G$40,2,FALSE)),"")</f>
      </c>
      <c r="C17" s="76">
        <f>IF(A17,(VLOOKUP(A17,DEPORTISTA!$A$1:$G$40,3,FALSE)),"")</f>
      </c>
      <c r="D17" s="61"/>
      <c r="E17" s="23">
        <f>IF('MANGA 1'!$D17,(IF(A17,(VLOOKUP($A17,'MANGA 1'!$A17:$AH$33,34,FALSE)),"")),0)</f>
        <v>0</v>
      </c>
      <c r="F17" s="23">
        <f>IF('MANGA 2'!$D17,(IF(A17,(VLOOKUP($A17,'MANGA 2'!$A17:$AH$33,34,FALSE)),"")),0)</f>
        <v>0</v>
      </c>
      <c r="G17" s="23">
        <f>IF('MANGA 3'!$D17,(IF(A17,(VLOOKUP($A17,'MANGA 3'!$A17:$AH$33,34,FALSE)),"")),0)</f>
        <v>0</v>
      </c>
      <c r="H17" s="23">
        <f>IF('MANGA 4'!$D17,(IF(A17,(VLOOKUP($A17,'MANGA 4'!$A17:$AH$33,34,FALSE)),"")),0)</f>
        <v>0</v>
      </c>
      <c r="I17" s="24">
        <f>IF(A17,((VLOOKUP(A17,'MANGA 1'!$A$3:$AG$33,29,FALSE))+(VLOOKUP(A17,'MANGA 2'!$A$3:$AG$33,29,FALSE))+(VLOOKUP(A17,'MANGA 3'!$A$3:$AF$33,29,FALSE))+(VLOOKUP(A17,'MANGA 4'!$A$3:$AG$33,29,FALSE))),"")</f>
      </c>
      <c r="J17" s="29">
        <f>IF(A17,(MAX((VLOOKUP(A17,'MANGA 1'!$A$3:$AG$33,31,FALSE)),(VLOOKUP(A17,'MANGA 2'!$A$3:$AG$33,31,FALSE)),(VLOOKUP(A17,'MANGA 3'!$A$3:$AF$33,31,FALSE)),(VLOOKUP(A17,'MANGA 4'!$A$3:$AG$33,31,FALSE)))),"")</f>
      </c>
      <c r="K17" s="25">
        <f t="shared" si="0"/>
      </c>
      <c r="L17" s="25">
        <f t="shared" si="1"/>
      </c>
      <c r="M17" s="26">
        <f t="shared" si="2"/>
      </c>
      <c r="N17" s="49">
        <f t="shared" si="3"/>
      </c>
    </row>
    <row r="18" spans="1:14" ht="12" customHeight="1">
      <c r="A18" s="55">
        <f>'MANGA 1'!A19</f>
        <v>0</v>
      </c>
      <c r="B18" s="51">
        <f>IF(A18,(VLOOKUP(A18,DEPORTISTA!$A$1:$G$40,2,FALSE)),"")</f>
      </c>
      <c r="C18" s="76">
        <f>IF(A18,(VLOOKUP(A18,DEPORTISTA!$A$1:$G$40,3,FALSE)),"")</f>
      </c>
      <c r="D18" s="61"/>
      <c r="E18" s="23">
        <f>IF('MANGA 1'!$D19,(IF(A18,(VLOOKUP($A18,'MANGA 1'!$A19:$AH$33,34,FALSE)),"")),0)</f>
        <v>0</v>
      </c>
      <c r="F18" s="23">
        <f>IF('MANGA 2'!$D19,(IF(A18,(VLOOKUP($A18,'MANGA 2'!$A19:$AH$33,34,FALSE)),"")),0)</f>
        <v>0</v>
      </c>
      <c r="G18" s="23">
        <f>IF('MANGA 3'!$D19,(IF(A18,(VLOOKUP($A18,'MANGA 3'!$A19:$AH$33,34,FALSE)),"")),0)</f>
        <v>0</v>
      </c>
      <c r="H18" s="23">
        <f>IF('MANGA 4'!$D19,(IF(A18,(VLOOKUP($A18,'MANGA 4'!$A19:$AH$33,34,FALSE)),"")),0)</f>
        <v>0</v>
      </c>
      <c r="I18" s="24">
        <f>IF(A18,((VLOOKUP(A18,'MANGA 1'!$A$3:$AG$33,29,FALSE))+(VLOOKUP(A18,'MANGA 2'!$A$3:$AG$33,29,FALSE))+(VLOOKUP(A18,'MANGA 3'!$A$3:$AF$33,29,FALSE))+(VLOOKUP(A18,'MANGA 4'!$A$3:$AG$33,29,FALSE))),"")</f>
      </c>
      <c r="J18" s="29">
        <f>IF(A18,(MAX((VLOOKUP(A18,'MANGA 1'!$A$3:$AG$33,31,FALSE)),(VLOOKUP(A18,'MANGA 2'!$A$3:$AG$33,31,FALSE)),(VLOOKUP(A18,'MANGA 3'!$A$3:$AF$33,31,FALSE)),(VLOOKUP(A18,'MANGA 4'!$A$3:$AG$33,31,FALSE)))),"")</f>
      </c>
      <c r="K18" s="25">
        <f>IF(A18,(E18+F18+G18+H18),"")</f>
      </c>
      <c r="L18" s="25">
        <f>IF(A18,(K18*10000-(I18*500+J18*5)),"")</f>
      </c>
      <c r="M18" s="26">
        <f>IF(A18,(IF(L18,(RANK(L18,$L$3:$L$32,1)),"")),"")</f>
      </c>
      <c r="N18" s="49">
        <f t="shared" si="3"/>
      </c>
    </row>
    <row r="19" spans="1:14" ht="12" customHeight="1">
      <c r="A19" s="55">
        <f>'MANGA 1'!A20</f>
        <v>0</v>
      </c>
      <c r="B19" s="51">
        <f>IF(A19,(VLOOKUP(A19,DEPORTISTA!$A$1:$G$40,2,FALSE)),"")</f>
      </c>
      <c r="C19" s="76">
        <f>IF(A19,(VLOOKUP(A19,DEPORTISTA!$A$1:$G$40,3,FALSE)),"")</f>
      </c>
      <c r="D19" s="61"/>
      <c r="E19" s="23">
        <f>IF('MANGA 1'!$D20,(IF(A19,(VLOOKUP($A19,'MANGA 1'!$A20:$AH$33,34,FALSE)),"")),0)</f>
        <v>0</v>
      </c>
      <c r="F19" s="23">
        <f>IF('MANGA 2'!$D20,(IF(A19,(VLOOKUP($A19,'MANGA 2'!$A20:$AH$33,34,FALSE)),"")),0)</f>
        <v>0</v>
      </c>
      <c r="G19" s="23">
        <f>IF('MANGA 3'!$D20,(IF(A19,(VLOOKUP($A19,'MANGA 3'!$A20:$AH$33,34,FALSE)),"")),0)</f>
        <v>0</v>
      </c>
      <c r="H19" s="23">
        <f>IF('MANGA 4'!$D20,(IF(A19,(VLOOKUP($A19,'MANGA 4'!$A20:$AH$33,34,FALSE)),"")),0)</f>
        <v>0</v>
      </c>
      <c r="I19" s="24">
        <f>IF(A19,((VLOOKUP(A19,'MANGA 1'!$A$3:$AG$33,29,FALSE))+(VLOOKUP(A19,'MANGA 2'!$A$3:$AG$33,29,FALSE))+(VLOOKUP(A19,'MANGA 3'!$A$3:$AF$33,29,FALSE))+(VLOOKUP(A19,'MANGA 4'!$A$3:$AG$33,29,FALSE))),"")</f>
      </c>
      <c r="J19" s="29">
        <f>IF(A19,(MAX((VLOOKUP(A19,'MANGA 1'!$A$3:$AG$33,31,FALSE)),(VLOOKUP(A19,'MANGA 2'!$A$3:$AG$33,31,FALSE)),(VLOOKUP(A19,'MANGA 3'!$A$3:$AF$33,31,FALSE)),(VLOOKUP(A19,'MANGA 4'!$A$3:$AG$33,31,FALSE)))),"")</f>
      </c>
      <c r="K19" s="25">
        <f aca="true" t="shared" si="4" ref="K19:K32">IF(A19,(E19+F19+G19+H19),"")</f>
      </c>
      <c r="L19" s="25">
        <f aca="true" t="shared" si="5" ref="L19:L32">IF(A19,(K19*10000-(I19*500+J19*5)),"")</f>
      </c>
      <c r="M19" s="26">
        <f aca="true" t="shared" si="6" ref="M19:M32">IF(A19,(IF(L19,(RANK(L19,$L$3:$L$32,1)),"")),"")</f>
      </c>
      <c r="N19" s="49">
        <f t="shared" si="3"/>
      </c>
    </row>
    <row r="20" spans="1:14" ht="12" customHeight="1">
      <c r="A20" s="55">
        <f>'MANGA 1'!A21</f>
        <v>0</v>
      </c>
      <c r="B20" s="51">
        <f>IF(A20,(VLOOKUP(A20,DEPORTISTA!$A$1:$G$40,2,FALSE)),"")</f>
      </c>
      <c r="C20" s="76">
        <f>IF(A20,(VLOOKUP(A20,DEPORTISTA!$A$1:$G$40,3,FALSE)),"")</f>
      </c>
      <c r="D20" s="61"/>
      <c r="E20" s="23">
        <f>IF('MANGA 1'!$D21,(IF(A20,(VLOOKUP($A20,'MANGA 1'!$A21:$AH$33,34,FALSE)),"")),0)</f>
        <v>0</v>
      </c>
      <c r="F20" s="23">
        <f>IF('MANGA 2'!$D21,(IF(A20,(VLOOKUP($A20,'MANGA 2'!$A21:$AH$33,34,FALSE)),"")),0)</f>
        <v>0</v>
      </c>
      <c r="G20" s="23">
        <f>IF('MANGA 3'!$D21,(IF(A20,(VLOOKUP($A20,'MANGA 3'!$A21:$AH$33,34,FALSE)),"")),0)</f>
        <v>0</v>
      </c>
      <c r="H20" s="23">
        <f>IF('MANGA 4'!$D21,(IF(A20,(VLOOKUP($A20,'MANGA 4'!$A21:$AH$33,34,FALSE)),"")),0)</f>
        <v>0</v>
      </c>
      <c r="I20" s="24">
        <f>IF(A20,((VLOOKUP(A20,'MANGA 1'!$A$3:$AG$33,29,FALSE))+(VLOOKUP(A20,'MANGA 2'!$A$3:$AG$33,29,FALSE))+(VLOOKUP(A20,'MANGA 3'!$A$3:$AF$33,29,FALSE))+(VLOOKUP(A20,'MANGA 4'!$A$3:$AG$33,29,FALSE))),"")</f>
      </c>
      <c r="J20" s="29">
        <f>IF(A20,(MAX((VLOOKUP(A20,'MANGA 1'!$A$3:$AG$33,31,FALSE)),(VLOOKUP(A20,'MANGA 2'!$A$3:$AG$33,31,FALSE)),(VLOOKUP(A20,'MANGA 3'!$A$3:$AF$33,31,FALSE)),(VLOOKUP(A20,'MANGA 4'!$A$3:$AG$33,31,FALSE)))),"")</f>
      </c>
      <c r="K20" s="25">
        <f t="shared" si="4"/>
      </c>
      <c r="L20" s="25">
        <f t="shared" si="5"/>
      </c>
      <c r="M20" s="26">
        <f t="shared" si="6"/>
      </c>
      <c r="N20" s="49">
        <f t="shared" si="3"/>
      </c>
    </row>
    <row r="21" spans="1:14" ht="12" customHeight="1">
      <c r="A21" s="55">
        <f>'MANGA 1'!A22</f>
        <v>0</v>
      </c>
      <c r="B21" s="51">
        <f>IF(A21,(VLOOKUP(A21,DEPORTISTA!$A$1:$G$40,2,FALSE)),"")</f>
      </c>
      <c r="C21" s="76">
        <f>IF(A21,(VLOOKUP(A21,DEPORTISTA!$A$1:$G$40,3,FALSE)),"")</f>
      </c>
      <c r="D21" s="61"/>
      <c r="E21" s="23">
        <f>IF('MANGA 1'!$D22,(IF(A21,(VLOOKUP($A21,'MANGA 1'!$A22:$AH$33,34,FALSE)),"")),0)</f>
        <v>0</v>
      </c>
      <c r="F21" s="23">
        <f>IF('MANGA 2'!$D22,(IF(A21,(VLOOKUP($A21,'MANGA 2'!$A22:$AH$33,34,FALSE)),"")),0)</f>
        <v>0</v>
      </c>
      <c r="G21" s="23">
        <f>IF('MANGA 3'!$D22,(IF(A21,(VLOOKUP($A21,'MANGA 3'!$A22:$AH$33,34,FALSE)),"")),0)</f>
        <v>0</v>
      </c>
      <c r="H21" s="23">
        <f>IF('MANGA 4'!$D22,(IF(A21,(VLOOKUP($A21,'MANGA 4'!$A22:$AH$33,34,FALSE)),"")),0)</f>
        <v>0</v>
      </c>
      <c r="I21" s="24">
        <f>IF(A21,((VLOOKUP(A21,'MANGA 1'!$A$3:$AG$33,29,FALSE))+(VLOOKUP(A21,'MANGA 2'!$A$3:$AG$33,29,FALSE))+(VLOOKUP(A21,'MANGA 3'!$A$3:$AF$33,29,FALSE))+(VLOOKUP(A21,'MANGA 4'!$A$3:$AG$33,29,FALSE))),"")</f>
      </c>
      <c r="J21" s="29">
        <f>IF(A21,(MAX((VLOOKUP(A21,'MANGA 1'!$A$3:$AG$33,31,FALSE)),(VLOOKUP(A21,'MANGA 2'!$A$3:$AG$33,31,FALSE)),(VLOOKUP(A21,'MANGA 3'!$A$3:$AF$33,31,FALSE)),(VLOOKUP(A21,'MANGA 4'!$A$3:$AG$33,31,FALSE)))),"")</f>
      </c>
      <c r="K21" s="25">
        <f t="shared" si="4"/>
      </c>
      <c r="L21" s="25">
        <f t="shared" si="5"/>
      </c>
      <c r="M21" s="26">
        <f t="shared" si="6"/>
      </c>
      <c r="N21" s="49">
        <f t="shared" si="3"/>
      </c>
    </row>
    <row r="22" spans="1:14" ht="12" customHeight="1">
      <c r="A22" s="55">
        <f>'MANGA 1'!A23</f>
        <v>0</v>
      </c>
      <c r="B22" s="51">
        <f>IF(A22,(VLOOKUP(A22,DEPORTISTA!$A$1:$G$40,2,FALSE)),"")</f>
      </c>
      <c r="C22" s="76">
        <f>IF(A22,(VLOOKUP(A22,DEPORTISTA!$A$1:$G$40,3,FALSE)),"")</f>
      </c>
      <c r="D22" s="61"/>
      <c r="E22" s="23">
        <f>IF('MANGA 1'!$D23,(IF(A22,(VLOOKUP($A22,'MANGA 1'!$A23:$AH$33,34,FALSE)),"")),0)</f>
        <v>0</v>
      </c>
      <c r="F22" s="23">
        <f>IF('MANGA 2'!$D23,(IF(A22,(VLOOKUP($A22,'MANGA 2'!$A23:$AH$33,34,FALSE)),"")),0)</f>
        <v>0</v>
      </c>
      <c r="G22" s="23">
        <f>IF('MANGA 3'!$D23,(IF(A22,(VLOOKUP($A22,'MANGA 3'!$A23:$AH$33,34,FALSE)),"")),0)</f>
        <v>0</v>
      </c>
      <c r="H22" s="23">
        <f>IF('MANGA 4'!$D23,(IF(A22,(VLOOKUP($A22,'MANGA 4'!$A23:$AH$33,34,FALSE)),"")),0)</f>
        <v>0</v>
      </c>
      <c r="I22" s="24">
        <f>IF(A22,((VLOOKUP(A22,'MANGA 1'!$A$3:$AG$33,29,FALSE))+(VLOOKUP(A22,'MANGA 2'!$A$3:$AG$33,29,FALSE))+(VLOOKUP(A22,'MANGA 3'!$A$3:$AF$33,29,FALSE))+(VLOOKUP(A22,'MANGA 4'!$A$3:$AG$33,29,FALSE))),"")</f>
      </c>
      <c r="J22" s="29">
        <f>IF(A22,(MAX((VLOOKUP(A22,'MANGA 1'!$A$3:$AG$33,31,FALSE)),(VLOOKUP(A22,'MANGA 2'!$A$3:$AG$33,31,FALSE)),(VLOOKUP(A22,'MANGA 3'!$A$3:$AF$33,31,FALSE)),(VLOOKUP(A22,'MANGA 4'!$A$3:$AG$33,31,FALSE)))),"")</f>
      </c>
      <c r="K22" s="25">
        <f t="shared" si="4"/>
      </c>
      <c r="L22" s="25">
        <f t="shared" si="5"/>
      </c>
      <c r="M22" s="26">
        <f t="shared" si="6"/>
      </c>
      <c r="N22" s="49">
        <f t="shared" si="3"/>
      </c>
    </row>
    <row r="23" spans="1:14" ht="12" customHeight="1">
      <c r="A23" s="55">
        <f>'MANGA 1'!A24</f>
        <v>0</v>
      </c>
      <c r="B23" s="51">
        <f>IF(A23,(VLOOKUP(A23,DEPORTISTA!$A$1:$G$40,2,FALSE)),"")</f>
      </c>
      <c r="C23" s="76">
        <f>IF(A23,(VLOOKUP(A23,DEPORTISTA!$A$1:$G$40,3,FALSE)),"")</f>
      </c>
      <c r="D23" s="61"/>
      <c r="E23" s="23">
        <f>IF('MANGA 1'!$D24,(IF(A23,(VLOOKUP($A23,'MANGA 1'!$A24:$AH$33,34,FALSE)),"")),0)</f>
        <v>0</v>
      </c>
      <c r="F23" s="23">
        <f>IF('MANGA 2'!$D24,(IF(A23,(VLOOKUP($A23,'MANGA 2'!$A24:$AH$33,34,FALSE)),"")),0)</f>
        <v>0</v>
      </c>
      <c r="G23" s="23">
        <f>IF('MANGA 3'!$D24,(IF(A23,(VLOOKUP($A23,'MANGA 3'!$A24:$AH$33,34,FALSE)),"")),0)</f>
        <v>0</v>
      </c>
      <c r="H23" s="23">
        <f>IF('MANGA 4'!$D24,(IF(A23,(VLOOKUP($A23,'MANGA 4'!$A24:$AH$33,34,FALSE)),"")),0)</f>
        <v>0</v>
      </c>
      <c r="I23" s="24">
        <f>IF(A23,((VLOOKUP(A23,'MANGA 1'!$A$3:$AG$33,29,FALSE))+(VLOOKUP(A23,'MANGA 2'!$A$3:$AG$33,29,FALSE))+(VLOOKUP(A23,'MANGA 3'!$A$3:$AF$33,29,FALSE))+(VLOOKUP(A23,'MANGA 4'!$A$3:$AG$33,29,FALSE))),"")</f>
      </c>
      <c r="J23" s="29">
        <f>IF(A23,(MAX((VLOOKUP(A23,'MANGA 1'!$A$3:$AG$33,31,FALSE)),(VLOOKUP(A23,'MANGA 2'!$A$3:$AG$33,31,FALSE)),(VLOOKUP(A23,'MANGA 3'!$A$3:$AF$33,31,FALSE)),(VLOOKUP(A23,'MANGA 4'!$A$3:$AG$33,31,FALSE)))),"")</f>
      </c>
      <c r="K23" s="25">
        <f t="shared" si="4"/>
      </c>
      <c r="L23" s="25">
        <f t="shared" si="5"/>
      </c>
      <c r="M23" s="26">
        <f t="shared" si="6"/>
      </c>
      <c r="N23" s="49">
        <f t="shared" si="3"/>
      </c>
    </row>
    <row r="24" spans="1:14" ht="12" customHeight="1">
      <c r="A24" s="55">
        <f>'MANGA 1'!A25</f>
        <v>0</v>
      </c>
      <c r="B24" s="51">
        <f>IF(A24,(VLOOKUP(A24,DEPORTISTA!$A$1:$G$40,2,FALSE)),"")</f>
      </c>
      <c r="C24" s="76">
        <f>IF(A24,(VLOOKUP(A24,DEPORTISTA!$A$1:$G$40,3,FALSE)),"")</f>
      </c>
      <c r="D24" s="61"/>
      <c r="E24" s="23">
        <f>IF('MANGA 1'!$D25,(IF(A24,(VLOOKUP($A24,'MANGA 1'!$A25:$AH$33,34,FALSE)),"")),0)</f>
        <v>0</v>
      </c>
      <c r="F24" s="23">
        <f>IF('MANGA 2'!$D25,(IF(A24,(VLOOKUP($A24,'MANGA 2'!$A25:$AH$33,34,FALSE)),"")),0)</f>
        <v>0</v>
      </c>
      <c r="G24" s="23">
        <f>IF('MANGA 3'!$D25,(IF(A24,(VLOOKUP($A24,'MANGA 3'!$A25:$AH$33,34,FALSE)),"")),0)</f>
        <v>0</v>
      </c>
      <c r="H24" s="23">
        <f>IF('MANGA 4'!$D25,(IF(A24,(VLOOKUP($A24,'MANGA 4'!$A25:$AH$33,34,FALSE)),"")),0)</f>
        <v>0</v>
      </c>
      <c r="I24" s="24">
        <f>IF(A24,((VLOOKUP(A24,'MANGA 1'!$A$3:$AG$33,29,FALSE))+(VLOOKUP(A24,'MANGA 2'!$A$3:$AG$33,29,FALSE))+(VLOOKUP(A24,'MANGA 3'!$A$3:$AF$33,29,FALSE))+(VLOOKUP(A24,'MANGA 4'!$A$3:$AG$33,29,FALSE))),"")</f>
      </c>
      <c r="J24" s="29">
        <f>IF(A24,(MAX((VLOOKUP(A24,'MANGA 1'!$A$3:$AG$33,31,FALSE)),(VLOOKUP(A24,'MANGA 2'!$A$3:$AG$33,31,FALSE)),(VLOOKUP(A24,'MANGA 3'!$A$3:$AF$33,31,FALSE)),(VLOOKUP(A24,'MANGA 4'!$A$3:$AG$33,31,FALSE)))),"")</f>
      </c>
      <c r="K24" s="25">
        <f t="shared" si="4"/>
      </c>
      <c r="L24" s="25">
        <f t="shared" si="5"/>
      </c>
      <c r="M24" s="26">
        <f t="shared" si="6"/>
      </c>
      <c r="N24" s="49">
        <f t="shared" si="3"/>
      </c>
    </row>
    <row r="25" spans="1:14" ht="12" customHeight="1">
      <c r="A25" s="55">
        <f>'MANGA 1'!A26</f>
        <v>0</v>
      </c>
      <c r="B25" s="51">
        <f>IF(A25,(VLOOKUP(A25,DEPORTISTA!$A$1:$G$40,2,FALSE)),"")</f>
      </c>
      <c r="C25" s="76">
        <f>IF(A25,(VLOOKUP(A25,DEPORTISTA!$A$1:$G$40,3,FALSE)),"")</f>
      </c>
      <c r="D25" s="61"/>
      <c r="E25" s="23">
        <f>IF('MANGA 1'!$D26,(IF(A25,(VLOOKUP($A25,'MANGA 1'!$A26:$AH$33,34,FALSE)),"")),0)</f>
        <v>0</v>
      </c>
      <c r="F25" s="23">
        <f>IF('MANGA 2'!$D26,(IF(A25,(VLOOKUP($A25,'MANGA 2'!$A26:$AH$33,34,FALSE)),"")),0)</f>
        <v>0</v>
      </c>
      <c r="G25" s="23">
        <f>IF('MANGA 3'!$D26,(IF(A25,(VLOOKUP($A25,'MANGA 3'!$A26:$AH$33,34,FALSE)),"")),0)</f>
        <v>0</v>
      </c>
      <c r="H25" s="23">
        <f>IF('MANGA 4'!$D26,(IF(A25,(VLOOKUP($A25,'MANGA 4'!$A26:$AH$33,34,FALSE)),"")),0)</f>
        <v>0</v>
      </c>
      <c r="I25" s="24">
        <f>IF(A25,((VLOOKUP(A25,'MANGA 1'!$A$3:$AG$33,29,FALSE))+(VLOOKUP(A25,'MANGA 2'!$A$3:$AG$33,29,FALSE))+(VLOOKUP(A25,'MANGA 3'!$A$3:$AF$33,29,FALSE))+(VLOOKUP(A25,'MANGA 4'!$A$3:$AG$33,29,FALSE))),"")</f>
      </c>
      <c r="J25" s="29">
        <f>IF(A25,(MAX((VLOOKUP(A25,'MANGA 1'!$A$3:$AG$33,31,FALSE)),(VLOOKUP(A25,'MANGA 2'!$A$3:$AG$33,31,FALSE)),(VLOOKUP(A25,'MANGA 3'!$A$3:$AF$33,31,FALSE)),(VLOOKUP(A25,'MANGA 4'!$A$3:$AG$33,31,FALSE)))),"")</f>
      </c>
      <c r="K25" s="25">
        <f t="shared" si="4"/>
      </c>
      <c r="L25" s="25">
        <f t="shared" si="5"/>
      </c>
      <c r="M25" s="26">
        <f t="shared" si="6"/>
      </c>
      <c r="N25" s="49">
        <f t="shared" si="3"/>
      </c>
    </row>
    <row r="26" spans="1:14" ht="12" customHeight="1">
      <c r="A26" s="55">
        <f>'MANGA 1'!A27</f>
        <v>0</v>
      </c>
      <c r="B26" s="51">
        <f>IF(A26,(VLOOKUP(A26,DEPORTISTA!$A$1:$G$40,2,FALSE)),"")</f>
      </c>
      <c r="C26" s="76">
        <f>IF(A26,(VLOOKUP(A26,DEPORTISTA!$A$1:$G$40,3,FALSE)),"")</f>
      </c>
      <c r="D26" s="61"/>
      <c r="E26" s="23">
        <f>IF('MANGA 1'!$D27,(IF(A26,(VLOOKUP($A26,'MANGA 1'!$A27:$AH$33,34,FALSE)),"")),0)</f>
        <v>0</v>
      </c>
      <c r="F26" s="23">
        <f>IF('MANGA 2'!$D27,(IF(A26,(VLOOKUP($A26,'MANGA 2'!$A27:$AH$33,34,FALSE)),"")),0)</f>
        <v>0</v>
      </c>
      <c r="G26" s="23">
        <f>IF('MANGA 3'!$D27,(IF(A26,(VLOOKUP($A26,'MANGA 3'!$A27:$AH$33,34,FALSE)),"")),0)</f>
        <v>0</v>
      </c>
      <c r="H26" s="23">
        <f>IF('MANGA 4'!$D27,(IF(A26,(VLOOKUP($A26,'MANGA 4'!$A27:$AH$33,34,FALSE)),"")),0)</f>
        <v>0</v>
      </c>
      <c r="I26" s="24">
        <f>IF(A26,((VLOOKUP(A26,'MANGA 1'!$A$3:$AG$33,29,FALSE))+(VLOOKUP(A26,'MANGA 2'!$A$3:$AG$33,29,FALSE))+(VLOOKUP(A26,'MANGA 3'!$A$3:$AF$33,29,FALSE))+(VLOOKUP(A26,'MANGA 4'!$A$3:$AG$33,29,FALSE))),"")</f>
      </c>
      <c r="J26" s="29">
        <f>IF(A26,(MAX((VLOOKUP(A26,'MANGA 1'!$A$3:$AG$33,31,FALSE)),(VLOOKUP(A26,'MANGA 2'!$A$3:$AG$33,31,FALSE)),(VLOOKUP(A26,'MANGA 3'!$A$3:$AF$33,31,FALSE)),(VLOOKUP(A26,'MANGA 4'!$A$3:$AG$33,31,FALSE)))),"")</f>
      </c>
      <c r="K26" s="25">
        <f t="shared" si="4"/>
      </c>
      <c r="L26" s="25">
        <f t="shared" si="5"/>
      </c>
      <c r="M26" s="26">
        <f t="shared" si="6"/>
      </c>
      <c r="N26" s="49">
        <f t="shared" si="3"/>
      </c>
    </row>
    <row r="27" spans="1:14" ht="12" customHeight="1">
      <c r="A27" s="55">
        <f>'MANGA 1'!A28</f>
        <v>0</v>
      </c>
      <c r="B27" s="51">
        <f>IF(A27,(VLOOKUP(A27,DEPORTISTA!$A$1:$G$40,2,FALSE)),"")</f>
      </c>
      <c r="C27" s="76">
        <f>IF(A27,(VLOOKUP(A27,DEPORTISTA!$A$1:$G$40,3,FALSE)),"")</f>
      </c>
      <c r="D27" s="61"/>
      <c r="E27" s="23">
        <f>IF('MANGA 1'!$D28,(IF(A27,(VLOOKUP($A27,'MANGA 1'!$A28:$AH$33,34,FALSE)),"")),0)</f>
        <v>0</v>
      </c>
      <c r="F27" s="23">
        <f>IF('MANGA 2'!$D28,(IF(A27,(VLOOKUP($A27,'MANGA 2'!$A28:$AH$33,34,FALSE)),"")),0)</f>
        <v>0</v>
      </c>
      <c r="G27" s="23">
        <f>IF('MANGA 3'!$D28,(IF(A27,(VLOOKUP($A27,'MANGA 3'!$A28:$AH$33,34,FALSE)),"")),0)</f>
        <v>0</v>
      </c>
      <c r="H27" s="23">
        <f>IF('MANGA 4'!$D28,(IF(A27,(VLOOKUP($A27,'MANGA 4'!$A28:$AH$33,34,FALSE)),"")),0)</f>
        <v>0</v>
      </c>
      <c r="I27" s="24">
        <f>IF(A27,((VLOOKUP(A27,'MANGA 1'!$A$3:$AG$33,29,FALSE))+(VLOOKUP(A27,'MANGA 2'!$A$3:$AG$33,29,FALSE))+(VLOOKUP(A27,'MANGA 3'!$A$3:$AF$33,29,FALSE))+(VLOOKUP(A27,'MANGA 4'!$A$3:$AG$33,29,FALSE))),"")</f>
      </c>
      <c r="J27" s="29">
        <f>IF(A27,(MAX((VLOOKUP(A27,'MANGA 1'!$A$3:$AG$33,31,FALSE)),(VLOOKUP(A27,'MANGA 2'!$A$3:$AG$33,31,FALSE)),(VLOOKUP(A27,'MANGA 3'!$A$3:$AF$33,31,FALSE)),(VLOOKUP(A27,'MANGA 4'!$A$3:$AG$33,31,FALSE)))),"")</f>
      </c>
      <c r="K27" s="25">
        <f t="shared" si="4"/>
      </c>
      <c r="L27" s="25">
        <f t="shared" si="5"/>
      </c>
      <c r="M27" s="26">
        <f t="shared" si="6"/>
      </c>
      <c r="N27" s="49">
        <f t="shared" si="3"/>
      </c>
    </row>
    <row r="28" spans="1:14" ht="12" customHeight="1">
      <c r="A28" s="55">
        <f>'MANGA 1'!A29</f>
        <v>0</v>
      </c>
      <c r="B28" s="51">
        <f>IF(A28,(VLOOKUP(A28,DEPORTISTA!$A$1:$G$40,2,FALSE)),"")</f>
      </c>
      <c r="C28" s="76">
        <f>IF(A28,(VLOOKUP(A28,DEPORTISTA!$A$1:$G$40,3,FALSE)),"")</f>
      </c>
      <c r="D28" s="61"/>
      <c r="E28" s="23">
        <f>IF('MANGA 1'!$D29,(IF(A28,(VLOOKUP($A28,'MANGA 1'!$A29:$AH$33,34,FALSE)),"")),0)</f>
        <v>0</v>
      </c>
      <c r="F28" s="23">
        <f>IF('MANGA 2'!$D29,(IF(A28,(VLOOKUP($A28,'MANGA 2'!$A29:$AH$33,34,FALSE)),"")),0)</f>
        <v>0</v>
      </c>
      <c r="G28" s="23">
        <f>IF('MANGA 3'!$D29,(IF(A28,(VLOOKUP($A28,'MANGA 3'!$A29:$AH$33,34,FALSE)),"")),0)</f>
        <v>0</v>
      </c>
      <c r="H28" s="23">
        <f>IF('MANGA 4'!$D29,(IF(A28,(VLOOKUP($A28,'MANGA 4'!$A29:$AH$33,34,FALSE)),"")),0)</f>
        <v>0</v>
      </c>
      <c r="I28" s="24">
        <f>IF(A28,((VLOOKUP(A28,'MANGA 1'!$A$3:$AG$33,29,FALSE))+(VLOOKUP(A28,'MANGA 2'!$A$3:$AG$33,29,FALSE))+(VLOOKUP(A28,'MANGA 3'!$A$3:$AF$33,29,FALSE))+(VLOOKUP(A28,'MANGA 4'!$A$3:$AG$33,29,FALSE))),"")</f>
      </c>
      <c r="J28" s="29">
        <f>IF(A28,(MAX((VLOOKUP(A28,'MANGA 1'!$A$3:$AG$33,31,FALSE)),(VLOOKUP(A28,'MANGA 2'!$A$3:$AG$33,31,FALSE)),(VLOOKUP(A28,'MANGA 3'!$A$3:$AF$33,31,FALSE)),(VLOOKUP(A28,'MANGA 4'!$A$3:$AG$33,31,FALSE)))),"")</f>
      </c>
      <c r="K28" s="25">
        <f t="shared" si="4"/>
      </c>
      <c r="L28" s="25">
        <f t="shared" si="5"/>
      </c>
      <c r="M28" s="26">
        <f t="shared" si="6"/>
      </c>
      <c r="N28" s="49">
        <f t="shared" si="3"/>
      </c>
    </row>
    <row r="29" spans="1:14" ht="12" customHeight="1">
      <c r="A29" s="55">
        <f>'MANGA 1'!A30</f>
        <v>0</v>
      </c>
      <c r="B29" s="51">
        <f>IF(A29,(VLOOKUP(A29,DEPORTISTA!$A$1:$G$40,2,FALSE)),"")</f>
      </c>
      <c r="C29" s="76">
        <f>IF(A29,(VLOOKUP(A29,DEPORTISTA!$A$1:$G$40,3,FALSE)),"")</f>
      </c>
      <c r="D29" s="61"/>
      <c r="E29" s="23">
        <f>IF('MANGA 1'!$D30,(IF(A29,(VLOOKUP($A29,'MANGA 1'!$A30:$AH$33,34,FALSE)),"")),0)</f>
        <v>0</v>
      </c>
      <c r="F29" s="23">
        <f>IF('MANGA 2'!$D30,(IF(A29,(VLOOKUP($A29,'MANGA 2'!$A30:$AH$33,34,FALSE)),"")),0)</f>
        <v>0</v>
      </c>
      <c r="G29" s="23">
        <f>IF('MANGA 3'!$D30,(IF(A29,(VLOOKUP($A29,'MANGA 3'!$A30:$AH$33,34,FALSE)),"")),0)</f>
        <v>0</v>
      </c>
      <c r="H29" s="23">
        <f>IF('MANGA 4'!$D30,(IF(A29,(VLOOKUP($A29,'MANGA 4'!$A30:$AH$33,34,FALSE)),"")),0)</f>
        <v>0</v>
      </c>
      <c r="I29" s="24">
        <f>IF(A29,((VLOOKUP(A29,'MANGA 1'!$A$3:$AG$33,29,FALSE))+(VLOOKUP(A29,'MANGA 2'!$A$3:$AG$33,29,FALSE))+(VLOOKUP(A29,'MANGA 3'!$A$3:$AF$33,29,FALSE))+(VLOOKUP(A29,'MANGA 4'!$A$3:$AG$33,29,FALSE))),"")</f>
      </c>
      <c r="J29" s="29">
        <f>IF(A29,(MAX((VLOOKUP(A29,'MANGA 1'!$A$3:$AG$33,31,FALSE)),(VLOOKUP(A29,'MANGA 2'!$A$3:$AG$33,31,FALSE)),(VLOOKUP(A29,'MANGA 3'!$A$3:$AF$33,31,FALSE)),(VLOOKUP(A29,'MANGA 4'!$A$3:$AG$33,31,FALSE)))),"")</f>
      </c>
      <c r="K29" s="25">
        <f t="shared" si="4"/>
      </c>
      <c r="L29" s="25">
        <f t="shared" si="5"/>
      </c>
      <c r="M29" s="26">
        <f t="shared" si="6"/>
      </c>
      <c r="N29" s="49">
        <f t="shared" si="3"/>
      </c>
    </row>
    <row r="30" spans="1:14" ht="12" customHeight="1">
      <c r="A30" s="55">
        <f>'MANGA 1'!A31</f>
        <v>0</v>
      </c>
      <c r="B30" s="51">
        <f>IF(A30,(VLOOKUP(A30,DEPORTISTA!$A$1:$G$40,2,FALSE)),"")</f>
      </c>
      <c r="C30" s="76">
        <f>IF(A30,(VLOOKUP(A30,DEPORTISTA!$A$1:$G$40,3,FALSE)),"")</f>
      </c>
      <c r="D30" s="61"/>
      <c r="E30" s="23">
        <f>IF('MANGA 1'!$D31,(IF(A30,(VLOOKUP($A30,'MANGA 1'!$A31:$AH$33,34,FALSE)),"")),0)</f>
        <v>0</v>
      </c>
      <c r="F30" s="23">
        <f>IF('MANGA 2'!$D31,(IF(A30,(VLOOKUP($A30,'MANGA 2'!$A31:$AH$33,34,FALSE)),"")),0)</f>
        <v>0</v>
      </c>
      <c r="G30" s="23">
        <f>IF('MANGA 3'!$D31,(IF(A30,(VLOOKUP($A30,'MANGA 3'!$A31:$AH$33,34,FALSE)),"")),0)</f>
        <v>0</v>
      </c>
      <c r="H30" s="23">
        <f>IF('MANGA 4'!$D31,(IF(A30,(VLOOKUP($A30,'MANGA 4'!$A31:$AH$33,34,FALSE)),"")),0)</f>
        <v>0</v>
      </c>
      <c r="I30" s="24">
        <f>IF(A30,((VLOOKUP(A30,'MANGA 1'!$A$3:$AG$33,29,FALSE))+(VLOOKUP(A30,'MANGA 2'!$A$3:$AG$33,29,FALSE))+(VLOOKUP(A30,'MANGA 3'!$A$3:$AF$33,29,FALSE))+(VLOOKUP(A30,'MANGA 4'!$A$3:$AG$33,29,FALSE))),"")</f>
      </c>
      <c r="J30" s="29">
        <f>IF(A30,(MAX((VLOOKUP(A30,'MANGA 1'!$A$3:$AG$33,31,FALSE)),(VLOOKUP(A30,'MANGA 2'!$A$3:$AG$33,31,FALSE)),(VLOOKUP(A30,'MANGA 3'!$A$3:$AF$33,31,FALSE)),(VLOOKUP(A30,'MANGA 4'!$A$3:$AG$33,31,FALSE)))),"")</f>
      </c>
      <c r="K30" s="25">
        <f t="shared" si="4"/>
      </c>
      <c r="L30" s="25">
        <f t="shared" si="5"/>
      </c>
      <c r="M30" s="26">
        <f t="shared" si="6"/>
      </c>
      <c r="N30" s="49">
        <f t="shared" si="3"/>
      </c>
    </row>
    <row r="31" spans="1:14" ht="12" customHeight="1">
      <c r="A31" s="55">
        <f>'MANGA 1'!A32</f>
        <v>0</v>
      </c>
      <c r="B31" s="51">
        <f>IF(A31,(VLOOKUP(A31,DEPORTISTA!$A$1:$G$40,2,FALSE)),"")</f>
      </c>
      <c r="C31" s="76">
        <f>IF(A31,(VLOOKUP(A31,DEPORTISTA!$A$1:$G$40,3,FALSE)),"")</f>
      </c>
      <c r="D31" s="61"/>
      <c r="E31" s="23">
        <f>IF('MANGA 1'!$D32,(IF(A31,(VLOOKUP($A31,'MANGA 1'!$A32:$AH$33,34,FALSE)),"")),0)</f>
        <v>0</v>
      </c>
      <c r="F31" s="23">
        <f>IF('MANGA 2'!$D32,(IF(A31,(VLOOKUP($A31,'MANGA 2'!$A32:$AH$33,34,FALSE)),"")),0)</f>
        <v>0</v>
      </c>
      <c r="G31" s="23">
        <f>IF('MANGA 3'!$D32,(IF(A31,(VLOOKUP($A31,'MANGA 3'!$A32:$AH$33,34,FALSE)),"")),0)</f>
        <v>0</v>
      </c>
      <c r="H31" s="23">
        <f>IF('MANGA 4'!$D32,(IF(A31,(VLOOKUP($A31,'MANGA 4'!$A32:$AH$33,34,FALSE)),"")),0)</f>
        <v>0</v>
      </c>
      <c r="I31" s="24">
        <f>IF(A31,((VLOOKUP(A31,'MANGA 1'!$A$3:$AG$33,29,FALSE))+(VLOOKUP(A31,'MANGA 2'!$A$3:$AG$33,29,FALSE))+(VLOOKUP(A31,'MANGA 3'!$A$3:$AF$33,29,FALSE))+(VLOOKUP(A31,'MANGA 4'!$A$3:$AG$33,29,FALSE))),"")</f>
      </c>
      <c r="J31" s="29">
        <f>IF(A31,(MAX((VLOOKUP(A31,'MANGA 1'!$A$3:$AG$33,31,FALSE)),(VLOOKUP(A31,'MANGA 2'!$A$3:$AG$33,31,FALSE)),(VLOOKUP(A31,'MANGA 3'!$A$3:$AF$33,31,FALSE)),(VLOOKUP(A31,'MANGA 4'!$A$3:$AG$33,31,FALSE)))),"")</f>
      </c>
      <c r="K31" s="25">
        <f t="shared" si="4"/>
      </c>
      <c r="L31" s="25">
        <f t="shared" si="5"/>
      </c>
      <c r="M31" s="26">
        <f t="shared" si="6"/>
      </c>
      <c r="N31" s="49">
        <f t="shared" si="3"/>
      </c>
    </row>
    <row r="32" spans="1:14" ht="12" customHeight="1">
      <c r="A32" s="55">
        <f>'MANGA 1'!A33</f>
        <v>0</v>
      </c>
      <c r="B32" s="51">
        <f>IF(A32,(VLOOKUP(A32,DEPORTISTA!$A$1:$G$40,2,FALSE)),"")</f>
      </c>
      <c r="C32" s="76">
        <f>IF(A32,(VLOOKUP(A32,DEPORTISTA!$A$1:$G$40,3,FALSE)),"")</f>
      </c>
      <c r="D32" s="61"/>
      <c r="E32" s="23">
        <f>IF('MANGA 1'!$D33,(IF(A32,(VLOOKUP($A32,'MANGA 1'!$A33:$AH$33,34,FALSE)),"")),0)</f>
        <v>0</v>
      </c>
      <c r="F32" s="23">
        <f>IF('MANGA 2'!$D33,(IF(A32,(VLOOKUP($A32,'MANGA 2'!$A33:$AH$33,34,FALSE)),"")),0)</f>
        <v>0</v>
      </c>
      <c r="G32" s="23">
        <f>IF('MANGA 3'!$D33,(IF(A32,(VLOOKUP($A32,'MANGA 3'!$A33:$AH$33,34,FALSE)),"")),0)</f>
        <v>0</v>
      </c>
      <c r="H32" s="23">
        <f>IF('MANGA 4'!$D33,(IF(A32,(VLOOKUP($A32,'MANGA 4'!$A33:$AH$33,34,FALSE)),"")),0)</f>
        <v>0</v>
      </c>
      <c r="I32" s="24">
        <f>IF(A32,((VLOOKUP(A32,'MANGA 1'!$A$3:$AG$33,29,FALSE))+(VLOOKUP(A32,'MANGA 2'!$A$3:$AG$33,29,FALSE))+(VLOOKUP(A32,'MANGA 3'!$A$3:$AF$33,29,FALSE))+(VLOOKUP(A32,'MANGA 4'!$A$3:$AG$33,29,FALSE))),"")</f>
      </c>
      <c r="J32" s="29">
        <f>IF(A32,(MAX((VLOOKUP(A32,'MANGA 1'!$A$3:$AG$33,31,FALSE)),(VLOOKUP(A32,'MANGA 2'!$A$3:$AG$33,31,FALSE)),(VLOOKUP(A32,'MANGA 3'!$A$3:$AF$33,31,FALSE)),(VLOOKUP(A32,'MANGA 4'!$A$3:$AG$33,31,FALSE)))),"")</f>
      </c>
      <c r="K32" s="25">
        <f t="shared" si="4"/>
      </c>
      <c r="L32" s="25">
        <f t="shared" si="5"/>
      </c>
      <c r="M32" s="26">
        <f t="shared" si="6"/>
      </c>
      <c r="N32" s="49">
        <f t="shared" si="3"/>
      </c>
    </row>
    <row r="33" ht="12.75">
      <c r="I33" s="32">
        <f>SUM(I3:I32)</f>
        <v>14</v>
      </c>
    </row>
    <row r="34" spans="2:10" ht="12.75">
      <c r="B34" s="56"/>
      <c r="C34" s="56"/>
      <c r="D34" s="56"/>
      <c r="E34" s="56"/>
      <c r="F34" s="56"/>
      <c r="G34" s="57"/>
      <c r="H34" s="56"/>
      <c r="I34" s="56"/>
      <c r="J34" s="58"/>
    </row>
    <row r="36" spans="11:13" ht="12.75">
      <c r="K36" s="59"/>
      <c r="L36" s="59"/>
      <c r="M36" s="59"/>
    </row>
  </sheetData>
  <sheetProtection password="CEEB" sheet="1" objects="1" scenarios="1"/>
  <conditionalFormatting sqref="A3:A32 E3:H32">
    <cfRule type="cellIs" priority="1" dxfId="0" operator="equal" stopIfTrue="1">
      <formula>0</formula>
    </cfRule>
  </conditionalFormatting>
  <printOptions/>
  <pageMargins left="0.51" right="0.39" top="0.98" bottom="0.9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N36"/>
  <sheetViews>
    <sheetView tabSelected="1" workbookViewId="0" topLeftCell="A1">
      <selection activeCell="O13" sqref="O13"/>
    </sheetView>
  </sheetViews>
  <sheetFormatPr defaultColWidth="11.421875" defaultRowHeight="12.75"/>
  <cols>
    <col min="1" max="1" width="3.140625" style="6" customWidth="1"/>
    <col min="2" max="2" width="6.7109375" style="6" customWidth="1"/>
    <col min="3" max="3" width="29.28125" style="6" customWidth="1"/>
    <col min="4" max="4" width="10.57421875" style="6" customWidth="1"/>
    <col min="5" max="5" width="5.28125" style="6" customWidth="1"/>
    <col min="6" max="8" width="4.7109375" style="6" customWidth="1"/>
    <col min="9" max="9" width="6.57421875" style="6" customWidth="1"/>
    <col min="10" max="10" width="6.57421875" style="33" customWidth="1"/>
    <col min="11" max="11" width="14.57421875" style="6" customWidth="1"/>
    <col min="12" max="12" width="12.140625" style="6" hidden="1" customWidth="1"/>
    <col min="13" max="13" width="4.421875" style="6" hidden="1" customWidth="1"/>
    <col min="14" max="14" width="5.57421875" style="6" customWidth="1"/>
    <col min="15" max="16384" width="11.421875" style="6" customWidth="1"/>
  </cols>
  <sheetData>
    <row r="1" spans="1:14" ht="21" customHeight="1">
      <c r="A1" s="12"/>
      <c r="B1" s="13"/>
      <c r="C1" s="13"/>
      <c r="D1" s="13"/>
      <c r="E1" s="12" t="s">
        <v>61</v>
      </c>
      <c r="F1" s="13"/>
      <c r="G1" s="13"/>
      <c r="H1" s="13"/>
      <c r="I1" s="13"/>
      <c r="J1" s="13"/>
      <c r="K1" s="13"/>
      <c r="L1" s="13"/>
      <c r="M1" s="52"/>
      <c r="N1" s="14"/>
    </row>
    <row r="2" spans="1:14" ht="12" customHeight="1">
      <c r="A2" s="69" t="s">
        <v>0</v>
      </c>
      <c r="B2" s="22" t="s">
        <v>59</v>
      </c>
      <c r="C2" s="53" t="s">
        <v>1</v>
      </c>
      <c r="D2" s="54" t="s">
        <v>42</v>
      </c>
      <c r="E2" s="21" t="s">
        <v>2</v>
      </c>
      <c r="F2" s="21" t="s">
        <v>3</v>
      </c>
      <c r="G2" s="21" t="s">
        <v>4</v>
      </c>
      <c r="H2" s="21" t="s">
        <v>5</v>
      </c>
      <c r="I2" s="41" t="s">
        <v>6</v>
      </c>
      <c r="J2" s="21" t="s">
        <v>7</v>
      </c>
      <c r="K2" s="41" t="s">
        <v>8</v>
      </c>
      <c r="L2" s="21"/>
      <c r="M2" s="22" t="s">
        <v>60</v>
      </c>
      <c r="N2" s="22" t="s">
        <v>10</v>
      </c>
    </row>
    <row r="3" spans="1:14" ht="12" customHeight="1">
      <c r="A3" s="55">
        <v>8</v>
      </c>
      <c r="B3" s="50">
        <v>8492</v>
      </c>
      <c r="C3" s="76" t="s">
        <v>69</v>
      </c>
      <c r="D3" s="60"/>
      <c r="E3" s="23">
        <v>6.5</v>
      </c>
      <c r="F3" s="23">
        <v>3</v>
      </c>
      <c r="G3" s="23">
        <v>2</v>
      </c>
      <c r="H3" s="23">
        <v>0</v>
      </c>
      <c r="I3" s="24">
        <v>2</v>
      </c>
      <c r="J3" s="29">
        <v>24</v>
      </c>
      <c r="K3" s="25">
        <v>11.5</v>
      </c>
      <c r="L3" s="25">
        <v>113880</v>
      </c>
      <c r="M3" s="26">
        <v>1</v>
      </c>
      <c r="N3" s="49">
        <v>1</v>
      </c>
    </row>
    <row r="4" spans="1:14" ht="12" customHeight="1">
      <c r="A4" s="55">
        <v>6</v>
      </c>
      <c r="B4" s="51">
        <v>2075</v>
      </c>
      <c r="C4" s="76" t="s">
        <v>68</v>
      </c>
      <c r="D4" s="61"/>
      <c r="E4" s="23">
        <v>3</v>
      </c>
      <c r="F4" s="23">
        <v>6.5</v>
      </c>
      <c r="G4" s="23">
        <v>3</v>
      </c>
      <c r="H4" s="23">
        <v>0</v>
      </c>
      <c r="I4" s="24">
        <v>2</v>
      </c>
      <c r="J4" s="29">
        <v>25</v>
      </c>
      <c r="K4" s="25">
        <v>12.5</v>
      </c>
      <c r="L4" s="25">
        <v>123875</v>
      </c>
      <c r="M4" s="26">
        <v>2</v>
      </c>
      <c r="N4" s="49">
        <v>2</v>
      </c>
    </row>
    <row r="5" spans="1:14" ht="12" customHeight="1">
      <c r="A5" s="55">
        <v>3</v>
      </c>
      <c r="B5" s="51">
        <v>12380</v>
      </c>
      <c r="C5" s="76" t="s">
        <v>65</v>
      </c>
      <c r="D5" s="61"/>
      <c r="E5" s="23">
        <v>6.5</v>
      </c>
      <c r="F5" s="23">
        <v>2</v>
      </c>
      <c r="G5" s="23">
        <v>4</v>
      </c>
      <c r="H5" s="23">
        <v>0</v>
      </c>
      <c r="I5" s="24">
        <v>2</v>
      </c>
      <c r="J5" s="29">
        <v>23</v>
      </c>
      <c r="K5" s="25">
        <v>12.5</v>
      </c>
      <c r="L5" s="25">
        <v>123885</v>
      </c>
      <c r="M5" s="26">
        <v>3</v>
      </c>
      <c r="N5" s="49">
        <v>3</v>
      </c>
    </row>
    <row r="6" spans="1:14" ht="12" customHeight="1">
      <c r="A6" s="55">
        <v>7</v>
      </c>
      <c r="B6" s="51">
        <v>8747</v>
      </c>
      <c r="C6" s="76" t="s">
        <v>67</v>
      </c>
      <c r="D6" s="61"/>
      <c r="E6" s="23">
        <v>6.5</v>
      </c>
      <c r="F6" s="23">
        <v>6.5</v>
      </c>
      <c r="G6" s="23">
        <v>1</v>
      </c>
      <c r="H6" s="23">
        <v>0</v>
      </c>
      <c r="I6" s="24">
        <v>2</v>
      </c>
      <c r="J6" s="29">
        <v>24.8</v>
      </c>
      <c r="K6" s="25">
        <v>14</v>
      </c>
      <c r="L6" s="25">
        <v>138876</v>
      </c>
      <c r="M6" s="26">
        <v>4</v>
      </c>
      <c r="N6" s="49">
        <v>4</v>
      </c>
    </row>
    <row r="7" spans="1:14" ht="12" customHeight="1">
      <c r="A7" s="55">
        <v>1</v>
      </c>
      <c r="B7" s="51">
        <v>9441</v>
      </c>
      <c r="C7" s="76" t="s">
        <v>62</v>
      </c>
      <c r="D7" s="61"/>
      <c r="E7" s="23">
        <v>1</v>
      </c>
      <c r="F7" s="23">
        <v>6.5</v>
      </c>
      <c r="G7" s="23">
        <v>7</v>
      </c>
      <c r="H7" s="23">
        <v>0</v>
      </c>
      <c r="I7" s="24">
        <v>3</v>
      </c>
      <c r="J7" s="29">
        <v>23</v>
      </c>
      <c r="K7" s="25">
        <v>14.5</v>
      </c>
      <c r="L7" s="25">
        <v>143385</v>
      </c>
      <c r="M7" s="26">
        <v>5</v>
      </c>
      <c r="N7" s="49">
        <v>5</v>
      </c>
    </row>
    <row r="8" spans="1:14" ht="12" customHeight="1">
      <c r="A8" s="55">
        <v>5</v>
      </c>
      <c r="B8" s="51">
        <v>5084</v>
      </c>
      <c r="C8" s="76" t="s">
        <v>66</v>
      </c>
      <c r="D8" s="61"/>
      <c r="E8" s="23">
        <v>6.5</v>
      </c>
      <c r="F8" s="23">
        <v>1</v>
      </c>
      <c r="G8" s="23">
        <v>7</v>
      </c>
      <c r="H8" s="23">
        <v>0</v>
      </c>
      <c r="I8" s="24">
        <v>1</v>
      </c>
      <c r="J8" s="29">
        <v>40</v>
      </c>
      <c r="K8" s="25">
        <v>14.5</v>
      </c>
      <c r="L8" s="25">
        <v>144300</v>
      </c>
      <c r="M8" s="26">
        <v>6</v>
      </c>
      <c r="N8" s="49">
        <v>6</v>
      </c>
    </row>
    <row r="9" spans="1:14" ht="12" customHeight="1">
      <c r="A9" s="55">
        <v>2</v>
      </c>
      <c r="B9" s="51">
        <v>11717</v>
      </c>
      <c r="C9" s="76" t="s">
        <v>63</v>
      </c>
      <c r="D9" s="61"/>
      <c r="E9" s="23">
        <v>2</v>
      </c>
      <c r="F9" s="23">
        <v>6.5</v>
      </c>
      <c r="G9" s="23">
        <v>7</v>
      </c>
      <c r="H9" s="23">
        <v>0</v>
      </c>
      <c r="I9" s="24">
        <v>2</v>
      </c>
      <c r="J9" s="29">
        <v>23</v>
      </c>
      <c r="K9" s="25">
        <v>15.5</v>
      </c>
      <c r="L9" s="25">
        <v>153885</v>
      </c>
      <c r="M9" s="26">
        <v>7</v>
      </c>
      <c r="N9" s="49">
        <v>7</v>
      </c>
    </row>
    <row r="10" spans="1:14" ht="12" customHeight="1">
      <c r="A10" s="55">
        <v>4</v>
      </c>
      <c r="B10" s="51">
        <v>9117</v>
      </c>
      <c r="C10" s="76" t="s">
        <v>64</v>
      </c>
      <c r="D10" s="61"/>
      <c r="E10" s="23">
        <v>6.5</v>
      </c>
      <c r="F10" s="23">
        <v>6.5</v>
      </c>
      <c r="G10" s="23">
        <v>7</v>
      </c>
      <c r="H10" s="23">
        <v>0</v>
      </c>
      <c r="I10" s="24">
        <v>0</v>
      </c>
      <c r="J10" s="29">
        <v>0</v>
      </c>
      <c r="K10" s="25">
        <v>20</v>
      </c>
      <c r="L10" s="25">
        <v>200000</v>
      </c>
      <c r="M10" s="26">
        <v>8</v>
      </c>
      <c r="N10" s="49">
        <v>8</v>
      </c>
    </row>
    <row r="11" spans="1:14" ht="12" customHeight="1">
      <c r="A11" s="55">
        <v>0</v>
      </c>
      <c r="B11" s="51" t="s">
        <v>71</v>
      </c>
      <c r="C11" s="76" t="s">
        <v>71</v>
      </c>
      <c r="D11" s="61"/>
      <c r="E11" s="23">
        <v>0</v>
      </c>
      <c r="F11" s="23">
        <v>0</v>
      </c>
      <c r="G11" s="23">
        <v>0</v>
      </c>
      <c r="H11" s="23">
        <v>0</v>
      </c>
      <c r="I11" s="24" t="s">
        <v>71</v>
      </c>
      <c r="J11" s="29" t="s">
        <v>71</v>
      </c>
      <c r="K11" s="25" t="s">
        <v>71</v>
      </c>
      <c r="L11" s="25" t="s">
        <v>71</v>
      </c>
      <c r="M11" s="26" t="s">
        <v>71</v>
      </c>
      <c r="N11" s="49" t="s">
        <v>71</v>
      </c>
    </row>
    <row r="12" spans="1:14" ht="12" customHeight="1">
      <c r="A12" s="55">
        <v>0</v>
      </c>
      <c r="B12" s="51" t="s">
        <v>71</v>
      </c>
      <c r="C12" s="76" t="s">
        <v>71</v>
      </c>
      <c r="D12" s="61"/>
      <c r="E12" s="23">
        <v>0</v>
      </c>
      <c r="F12" s="23">
        <v>0</v>
      </c>
      <c r="G12" s="23">
        <v>0</v>
      </c>
      <c r="H12" s="23">
        <v>0</v>
      </c>
      <c r="I12" s="24" t="s">
        <v>71</v>
      </c>
      <c r="J12" s="29" t="s">
        <v>71</v>
      </c>
      <c r="K12" s="25" t="s">
        <v>71</v>
      </c>
      <c r="L12" s="25" t="s">
        <v>71</v>
      </c>
      <c r="M12" s="26" t="s">
        <v>71</v>
      </c>
      <c r="N12" s="49" t="s">
        <v>71</v>
      </c>
    </row>
    <row r="13" spans="1:14" ht="12" customHeight="1">
      <c r="A13" s="55">
        <v>0</v>
      </c>
      <c r="B13" s="51" t="s">
        <v>71</v>
      </c>
      <c r="C13" s="76" t="s">
        <v>71</v>
      </c>
      <c r="D13" s="61"/>
      <c r="E13" s="23">
        <v>0</v>
      </c>
      <c r="F13" s="23">
        <v>0</v>
      </c>
      <c r="G13" s="23">
        <v>0</v>
      </c>
      <c r="H13" s="23">
        <v>0</v>
      </c>
      <c r="I13" s="24" t="s">
        <v>71</v>
      </c>
      <c r="J13" s="29" t="s">
        <v>71</v>
      </c>
      <c r="K13" s="25" t="s">
        <v>71</v>
      </c>
      <c r="L13" s="25" t="s">
        <v>71</v>
      </c>
      <c r="M13" s="26" t="s">
        <v>71</v>
      </c>
      <c r="N13" s="49" t="s">
        <v>71</v>
      </c>
    </row>
    <row r="14" spans="1:14" ht="12" customHeight="1">
      <c r="A14" s="55">
        <v>0</v>
      </c>
      <c r="B14" s="51" t="s">
        <v>71</v>
      </c>
      <c r="C14" s="76" t="s">
        <v>71</v>
      </c>
      <c r="D14" s="61"/>
      <c r="E14" s="23">
        <v>0</v>
      </c>
      <c r="F14" s="23">
        <v>0</v>
      </c>
      <c r="G14" s="23">
        <v>0</v>
      </c>
      <c r="H14" s="23">
        <v>0</v>
      </c>
      <c r="I14" s="24" t="s">
        <v>71</v>
      </c>
      <c r="J14" s="29" t="s">
        <v>71</v>
      </c>
      <c r="K14" s="25" t="s">
        <v>71</v>
      </c>
      <c r="L14" s="25" t="s">
        <v>71</v>
      </c>
      <c r="M14" s="26" t="s">
        <v>71</v>
      </c>
      <c r="N14" s="49" t="s">
        <v>71</v>
      </c>
    </row>
    <row r="15" spans="1:14" ht="12" customHeight="1">
      <c r="A15" s="55">
        <v>0</v>
      </c>
      <c r="B15" s="51" t="s">
        <v>71</v>
      </c>
      <c r="C15" s="76" t="s">
        <v>71</v>
      </c>
      <c r="D15" s="61"/>
      <c r="E15" s="23">
        <v>0</v>
      </c>
      <c r="F15" s="23">
        <v>0</v>
      </c>
      <c r="G15" s="23">
        <v>0</v>
      </c>
      <c r="H15" s="23">
        <v>0</v>
      </c>
      <c r="I15" s="24" t="s">
        <v>71</v>
      </c>
      <c r="J15" s="29" t="s">
        <v>71</v>
      </c>
      <c r="K15" s="25" t="s">
        <v>71</v>
      </c>
      <c r="L15" s="25" t="s">
        <v>71</v>
      </c>
      <c r="M15" s="26" t="s">
        <v>71</v>
      </c>
      <c r="N15" s="49" t="s">
        <v>71</v>
      </c>
    </row>
    <row r="16" spans="1:14" ht="12" customHeight="1">
      <c r="A16" s="55">
        <v>0</v>
      </c>
      <c r="B16" s="51" t="s">
        <v>71</v>
      </c>
      <c r="C16" s="76" t="s">
        <v>71</v>
      </c>
      <c r="D16" s="61"/>
      <c r="E16" s="23">
        <v>0</v>
      </c>
      <c r="F16" s="23">
        <v>0</v>
      </c>
      <c r="G16" s="23">
        <v>0</v>
      </c>
      <c r="H16" s="23">
        <v>0</v>
      </c>
      <c r="I16" s="24" t="s">
        <v>71</v>
      </c>
      <c r="J16" s="29" t="s">
        <v>71</v>
      </c>
      <c r="K16" s="25" t="s">
        <v>71</v>
      </c>
      <c r="L16" s="25" t="s">
        <v>71</v>
      </c>
      <c r="M16" s="26" t="s">
        <v>71</v>
      </c>
      <c r="N16" s="49" t="s">
        <v>71</v>
      </c>
    </row>
    <row r="17" spans="1:14" ht="12" customHeight="1">
      <c r="A17" s="55">
        <v>0</v>
      </c>
      <c r="B17" s="51" t="s">
        <v>71</v>
      </c>
      <c r="C17" s="76" t="s">
        <v>71</v>
      </c>
      <c r="D17" s="61"/>
      <c r="E17" s="23">
        <v>0</v>
      </c>
      <c r="F17" s="23">
        <v>0</v>
      </c>
      <c r="G17" s="23">
        <v>0</v>
      </c>
      <c r="H17" s="23">
        <v>0</v>
      </c>
      <c r="I17" s="24" t="s">
        <v>71</v>
      </c>
      <c r="J17" s="29" t="s">
        <v>71</v>
      </c>
      <c r="K17" s="25" t="s">
        <v>71</v>
      </c>
      <c r="L17" s="25" t="s">
        <v>71</v>
      </c>
      <c r="M17" s="26" t="s">
        <v>71</v>
      </c>
      <c r="N17" s="49" t="s">
        <v>71</v>
      </c>
    </row>
    <row r="18" spans="1:14" ht="12" customHeight="1">
      <c r="A18" s="55">
        <v>0</v>
      </c>
      <c r="B18" s="51" t="s">
        <v>71</v>
      </c>
      <c r="C18" s="76" t="s">
        <v>71</v>
      </c>
      <c r="D18" s="61"/>
      <c r="E18" s="23">
        <v>0</v>
      </c>
      <c r="F18" s="23">
        <v>0</v>
      </c>
      <c r="G18" s="23">
        <v>0</v>
      </c>
      <c r="H18" s="23">
        <v>0</v>
      </c>
      <c r="I18" s="24" t="s">
        <v>71</v>
      </c>
      <c r="J18" s="29" t="s">
        <v>71</v>
      </c>
      <c r="K18" s="25" t="s">
        <v>71</v>
      </c>
      <c r="L18" s="25" t="s">
        <v>71</v>
      </c>
      <c r="M18" s="26" t="s">
        <v>71</v>
      </c>
      <c r="N18" s="49" t="s">
        <v>71</v>
      </c>
    </row>
    <row r="19" spans="1:14" ht="12" customHeight="1">
      <c r="A19" s="55">
        <v>0</v>
      </c>
      <c r="B19" s="51" t="s">
        <v>71</v>
      </c>
      <c r="C19" s="76" t="s">
        <v>71</v>
      </c>
      <c r="D19" s="61"/>
      <c r="E19" s="23">
        <v>0</v>
      </c>
      <c r="F19" s="23">
        <v>0</v>
      </c>
      <c r="G19" s="23">
        <v>0</v>
      </c>
      <c r="H19" s="23">
        <v>0</v>
      </c>
      <c r="I19" s="24" t="s">
        <v>71</v>
      </c>
      <c r="J19" s="29" t="s">
        <v>71</v>
      </c>
      <c r="K19" s="25" t="s">
        <v>71</v>
      </c>
      <c r="L19" s="25" t="s">
        <v>71</v>
      </c>
      <c r="M19" s="26" t="s">
        <v>71</v>
      </c>
      <c r="N19" s="49" t="s">
        <v>71</v>
      </c>
    </row>
    <row r="20" spans="1:14" ht="12" customHeight="1">
      <c r="A20" s="55">
        <v>0</v>
      </c>
      <c r="B20" s="51" t="s">
        <v>71</v>
      </c>
      <c r="C20" s="76" t="s">
        <v>71</v>
      </c>
      <c r="D20" s="61"/>
      <c r="E20" s="23">
        <v>0</v>
      </c>
      <c r="F20" s="23">
        <v>0</v>
      </c>
      <c r="G20" s="23">
        <v>0</v>
      </c>
      <c r="H20" s="23">
        <v>0</v>
      </c>
      <c r="I20" s="24" t="s">
        <v>71</v>
      </c>
      <c r="J20" s="29" t="s">
        <v>71</v>
      </c>
      <c r="K20" s="25" t="s">
        <v>71</v>
      </c>
      <c r="L20" s="25" t="s">
        <v>71</v>
      </c>
      <c r="M20" s="26" t="s">
        <v>71</v>
      </c>
      <c r="N20" s="49" t="s">
        <v>71</v>
      </c>
    </row>
    <row r="21" spans="1:14" ht="12" customHeight="1">
      <c r="A21" s="55">
        <v>0</v>
      </c>
      <c r="B21" s="51" t="s">
        <v>71</v>
      </c>
      <c r="C21" s="76" t="s">
        <v>71</v>
      </c>
      <c r="D21" s="61"/>
      <c r="E21" s="23">
        <v>0</v>
      </c>
      <c r="F21" s="23">
        <v>0</v>
      </c>
      <c r="G21" s="23">
        <v>0</v>
      </c>
      <c r="H21" s="23">
        <v>0</v>
      </c>
      <c r="I21" s="24" t="s">
        <v>71</v>
      </c>
      <c r="J21" s="29" t="s">
        <v>71</v>
      </c>
      <c r="K21" s="25" t="s">
        <v>71</v>
      </c>
      <c r="L21" s="25" t="s">
        <v>71</v>
      </c>
      <c r="M21" s="26" t="s">
        <v>71</v>
      </c>
      <c r="N21" s="49" t="s">
        <v>71</v>
      </c>
    </row>
    <row r="22" spans="1:14" ht="12" customHeight="1">
      <c r="A22" s="55">
        <v>0</v>
      </c>
      <c r="B22" s="51" t="s">
        <v>71</v>
      </c>
      <c r="C22" s="76" t="s">
        <v>71</v>
      </c>
      <c r="D22" s="61"/>
      <c r="E22" s="23">
        <v>0</v>
      </c>
      <c r="F22" s="23">
        <v>0</v>
      </c>
      <c r="G22" s="23">
        <v>0</v>
      </c>
      <c r="H22" s="23">
        <v>0</v>
      </c>
      <c r="I22" s="24" t="s">
        <v>71</v>
      </c>
      <c r="J22" s="29" t="s">
        <v>71</v>
      </c>
      <c r="K22" s="25" t="s">
        <v>71</v>
      </c>
      <c r="L22" s="25" t="s">
        <v>71</v>
      </c>
      <c r="M22" s="26" t="s">
        <v>71</v>
      </c>
      <c r="N22" s="49" t="s">
        <v>71</v>
      </c>
    </row>
    <row r="23" spans="1:14" ht="12" customHeight="1">
      <c r="A23" s="55">
        <v>0</v>
      </c>
      <c r="B23" s="51" t="s">
        <v>71</v>
      </c>
      <c r="C23" s="76" t="s">
        <v>71</v>
      </c>
      <c r="D23" s="61"/>
      <c r="E23" s="23">
        <v>0</v>
      </c>
      <c r="F23" s="23">
        <v>0</v>
      </c>
      <c r="G23" s="23">
        <v>0</v>
      </c>
      <c r="H23" s="23">
        <v>0</v>
      </c>
      <c r="I23" s="24" t="s">
        <v>71</v>
      </c>
      <c r="J23" s="29" t="s">
        <v>71</v>
      </c>
      <c r="K23" s="25" t="s">
        <v>71</v>
      </c>
      <c r="L23" s="25" t="s">
        <v>71</v>
      </c>
      <c r="M23" s="26" t="s">
        <v>71</v>
      </c>
      <c r="N23" s="49" t="s">
        <v>71</v>
      </c>
    </row>
    <row r="24" spans="1:14" ht="12" customHeight="1">
      <c r="A24" s="55">
        <v>0</v>
      </c>
      <c r="B24" s="51" t="s">
        <v>71</v>
      </c>
      <c r="C24" s="76" t="s">
        <v>71</v>
      </c>
      <c r="D24" s="61"/>
      <c r="E24" s="23">
        <v>0</v>
      </c>
      <c r="F24" s="23">
        <v>0</v>
      </c>
      <c r="G24" s="23">
        <v>0</v>
      </c>
      <c r="H24" s="23">
        <v>0</v>
      </c>
      <c r="I24" s="24" t="s">
        <v>71</v>
      </c>
      <c r="J24" s="29" t="s">
        <v>71</v>
      </c>
      <c r="K24" s="25" t="s">
        <v>71</v>
      </c>
      <c r="L24" s="25" t="s">
        <v>71</v>
      </c>
      <c r="M24" s="26" t="s">
        <v>71</v>
      </c>
      <c r="N24" s="49" t="s">
        <v>71</v>
      </c>
    </row>
    <row r="25" spans="1:14" ht="12" customHeight="1">
      <c r="A25" s="55">
        <v>0</v>
      </c>
      <c r="B25" s="51" t="s">
        <v>71</v>
      </c>
      <c r="C25" s="76" t="s">
        <v>71</v>
      </c>
      <c r="D25" s="61"/>
      <c r="E25" s="23">
        <v>0</v>
      </c>
      <c r="F25" s="23">
        <v>0</v>
      </c>
      <c r="G25" s="23">
        <v>0</v>
      </c>
      <c r="H25" s="23">
        <v>0</v>
      </c>
      <c r="I25" s="24" t="s">
        <v>71</v>
      </c>
      <c r="J25" s="29" t="s">
        <v>71</v>
      </c>
      <c r="K25" s="25" t="s">
        <v>71</v>
      </c>
      <c r="L25" s="25" t="s">
        <v>71</v>
      </c>
      <c r="M25" s="26" t="s">
        <v>71</v>
      </c>
      <c r="N25" s="49" t="s">
        <v>71</v>
      </c>
    </row>
    <row r="26" spans="1:14" ht="12" customHeight="1">
      <c r="A26" s="55">
        <v>0</v>
      </c>
      <c r="B26" s="51" t="s">
        <v>71</v>
      </c>
      <c r="C26" s="76" t="s">
        <v>71</v>
      </c>
      <c r="D26" s="61"/>
      <c r="E26" s="23">
        <v>0</v>
      </c>
      <c r="F26" s="23">
        <v>0</v>
      </c>
      <c r="G26" s="23">
        <v>0</v>
      </c>
      <c r="H26" s="23">
        <v>0</v>
      </c>
      <c r="I26" s="24" t="s">
        <v>71</v>
      </c>
      <c r="J26" s="29" t="s">
        <v>71</v>
      </c>
      <c r="K26" s="25" t="s">
        <v>71</v>
      </c>
      <c r="L26" s="25" t="s">
        <v>71</v>
      </c>
      <c r="M26" s="26" t="s">
        <v>71</v>
      </c>
      <c r="N26" s="49" t="s">
        <v>71</v>
      </c>
    </row>
    <row r="27" spans="1:14" ht="12" customHeight="1">
      <c r="A27" s="55">
        <v>0</v>
      </c>
      <c r="B27" s="51" t="s">
        <v>71</v>
      </c>
      <c r="C27" s="76" t="s">
        <v>71</v>
      </c>
      <c r="D27" s="61"/>
      <c r="E27" s="23">
        <v>0</v>
      </c>
      <c r="F27" s="23">
        <v>0</v>
      </c>
      <c r="G27" s="23">
        <v>0</v>
      </c>
      <c r="H27" s="23">
        <v>0</v>
      </c>
      <c r="I27" s="24" t="s">
        <v>71</v>
      </c>
      <c r="J27" s="29" t="s">
        <v>71</v>
      </c>
      <c r="K27" s="25" t="s">
        <v>71</v>
      </c>
      <c r="L27" s="25" t="s">
        <v>71</v>
      </c>
      <c r="M27" s="26" t="s">
        <v>71</v>
      </c>
      <c r="N27" s="49" t="s">
        <v>71</v>
      </c>
    </row>
    <row r="28" spans="1:14" ht="12" customHeight="1">
      <c r="A28" s="55">
        <v>0</v>
      </c>
      <c r="B28" s="51" t="s">
        <v>71</v>
      </c>
      <c r="C28" s="76" t="s">
        <v>71</v>
      </c>
      <c r="D28" s="61"/>
      <c r="E28" s="23">
        <v>0</v>
      </c>
      <c r="F28" s="23">
        <v>0</v>
      </c>
      <c r="G28" s="23">
        <v>0</v>
      </c>
      <c r="H28" s="23">
        <v>0</v>
      </c>
      <c r="I28" s="24" t="s">
        <v>71</v>
      </c>
      <c r="J28" s="29" t="s">
        <v>71</v>
      </c>
      <c r="K28" s="25" t="s">
        <v>71</v>
      </c>
      <c r="L28" s="25" t="s">
        <v>71</v>
      </c>
      <c r="M28" s="26" t="s">
        <v>71</v>
      </c>
      <c r="N28" s="49" t="s">
        <v>71</v>
      </c>
    </row>
    <row r="29" spans="1:14" ht="12" customHeight="1">
      <c r="A29" s="55">
        <v>0</v>
      </c>
      <c r="B29" s="51" t="s">
        <v>71</v>
      </c>
      <c r="C29" s="76" t="s">
        <v>71</v>
      </c>
      <c r="D29" s="61"/>
      <c r="E29" s="23">
        <v>0</v>
      </c>
      <c r="F29" s="23">
        <v>0</v>
      </c>
      <c r="G29" s="23">
        <v>0</v>
      </c>
      <c r="H29" s="23">
        <v>0</v>
      </c>
      <c r="I29" s="24" t="s">
        <v>71</v>
      </c>
      <c r="J29" s="29" t="s">
        <v>71</v>
      </c>
      <c r="K29" s="25" t="s">
        <v>71</v>
      </c>
      <c r="L29" s="25" t="s">
        <v>71</v>
      </c>
      <c r="M29" s="26" t="s">
        <v>71</v>
      </c>
      <c r="N29" s="49" t="s">
        <v>71</v>
      </c>
    </row>
    <row r="30" spans="1:14" ht="12" customHeight="1">
      <c r="A30" s="55">
        <v>0</v>
      </c>
      <c r="B30" s="51" t="s">
        <v>71</v>
      </c>
      <c r="C30" s="76" t="s">
        <v>71</v>
      </c>
      <c r="D30" s="61"/>
      <c r="E30" s="23">
        <v>0</v>
      </c>
      <c r="F30" s="23">
        <v>0</v>
      </c>
      <c r="G30" s="23">
        <v>0</v>
      </c>
      <c r="H30" s="23">
        <v>0</v>
      </c>
      <c r="I30" s="24" t="s">
        <v>71</v>
      </c>
      <c r="J30" s="29" t="s">
        <v>71</v>
      </c>
      <c r="K30" s="25" t="s">
        <v>71</v>
      </c>
      <c r="L30" s="25" t="s">
        <v>71</v>
      </c>
      <c r="M30" s="26" t="s">
        <v>71</v>
      </c>
      <c r="N30" s="49" t="s">
        <v>71</v>
      </c>
    </row>
    <row r="31" spans="1:14" ht="12" customHeight="1">
      <c r="A31" s="55">
        <v>0</v>
      </c>
      <c r="B31" s="51" t="s">
        <v>71</v>
      </c>
      <c r="C31" s="76" t="s">
        <v>71</v>
      </c>
      <c r="D31" s="61"/>
      <c r="E31" s="23">
        <v>0</v>
      </c>
      <c r="F31" s="23">
        <v>0</v>
      </c>
      <c r="G31" s="23">
        <v>0</v>
      </c>
      <c r="H31" s="23">
        <v>0</v>
      </c>
      <c r="I31" s="24" t="s">
        <v>71</v>
      </c>
      <c r="J31" s="29" t="s">
        <v>71</v>
      </c>
      <c r="K31" s="25" t="s">
        <v>71</v>
      </c>
      <c r="L31" s="25" t="s">
        <v>71</v>
      </c>
      <c r="M31" s="26" t="s">
        <v>71</v>
      </c>
      <c r="N31" s="49" t="s">
        <v>71</v>
      </c>
    </row>
    <row r="32" spans="1:14" ht="12" customHeight="1">
      <c r="A32" s="55">
        <v>0</v>
      </c>
      <c r="B32" s="51" t="s">
        <v>71</v>
      </c>
      <c r="C32" s="76" t="s">
        <v>71</v>
      </c>
      <c r="D32" s="61"/>
      <c r="E32" s="23">
        <v>0</v>
      </c>
      <c r="F32" s="23">
        <v>0</v>
      </c>
      <c r="G32" s="23">
        <v>0</v>
      </c>
      <c r="H32" s="23">
        <v>0</v>
      </c>
      <c r="I32" s="24" t="s">
        <v>71</v>
      </c>
      <c r="J32" s="29" t="s">
        <v>71</v>
      </c>
      <c r="K32" s="25" t="s">
        <v>71</v>
      </c>
      <c r="L32" s="25" t="s">
        <v>71</v>
      </c>
      <c r="M32" s="26" t="s">
        <v>71</v>
      </c>
      <c r="N32" s="49" t="s">
        <v>71</v>
      </c>
    </row>
    <row r="33" ht="12.75">
      <c r="I33" s="32">
        <v>14</v>
      </c>
    </row>
    <row r="34" spans="2:10" ht="12.75">
      <c r="B34" s="56"/>
      <c r="C34" s="56"/>
      <c r="D34" s="56"/>
      <c r="E34" s="56"/>
      <c r="F34" s="56"/>
      <c r="G34" s="57"/>
      <c r="H34" s="56"/>
      <c r="I34" s="56"/>
      <c r="J34" s="58"/>
    </row>
    <row r="36" spans="11:13" ht="12.75">
      <c r="K36" s="59"/>
      <c r="L36" s="59"/>
      <c r="M36" s="59"/>
    </row>
  </sheetData>
  <conditionalFormatting sqref="A3:A32 E3:H32">
    <cfRule type="cellIs" priority="1" dxfId="0" operator="equal" stopIfTrue="1">
      <formula>0</formula>
    </cfRule>
  </conditionalFormatting>
  <printOptions/>
  <pageMargins left="0.51" right="0.42" top="0.98" bottom="0.98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R40"/>
  <sheetViews>
    <sheetView workbookViewId="0" topLeftCell="A1">
      <selection activeCell="C15" sqref="C15"/>
    </sheetView>
  </sheetViews>
  <sheetFormatPr defaultColWidth="11.421875" defaultRowHeight="12.75"/>
  <cols>
    <col min="1" max="1" width="2.7109375" style="6" bestFit="1" customWidth="1"/>
    <col min="2" max="2" width="6.00390625" style="8" customWidth="1"/>
    <col min="3" max="3" width="40.57421875" style="67" customWidth="1"/>
    <col min="4" max="16384" width="11.421875" style="6" customWidth="1"/>
  </cols>
  <sheetData>
    <row r="1" spans="1:18" ht="12.75">
      <c r="A1" s="81">
        <v>1</v>
      </c>
      <c r="B1" s="82">
        <v>9441</v>
      </c>
      <c r="C1" s="66" t="s">
        <v>62</v>
      </c>
      <c r="D1" s="78"/>
      <c r="E1" s="79"/>
      <c r="F1" s="63"/>
      <c r="G1" s="63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.75">
      <c r="A2" s="81">
        <v>2</v>
      </c>
      <c r="B2" s="82">
        <v>11717</v>
      </c>
      <c r="C2" s="66" t="s">
        <v>63</v>
      </c>
      <c r="D2" s="78"/>
      <c r="E2" s="79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81">
        <v>3</v>
      </c>
      <c r="B3" s="82">
        <v>12380</v>
      </c>
      <c r="C3" s="66" t="s">
        <v>65</v>
      </c>
      <c r="D3" s="78"/>
      <c r="E3" s="79"/>
      <c r="F3" s="63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2.75">
      <c r="A4" s="81">
        <v>4</v>
      </c>
      <c r="B4" s="82">
        <v>9117</v>
      </c>
      <c r="C4" s="66" t="s">
        <v>64</v>
      </c>
      <c r="D4" s="78"/>
      <c r="E4" s="79"/>
      <c r="F4" s="63"/>
      <c r="G4" s="6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2.75">
      <c r="A5" s="81">
        <v>5</v>
      </c>
      <c r="B5" s="82">
        <v>5084</v>
      </c>
      <c r="C5" s="66" t="s">
        <v>66</v>
      </c>
      <c r="D5" s="78"/>
      <c r="E5" s="79"/>
      <c r="F5" s="63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2.75">
      <c r="A6" s="81">
        <v>6</v>
      </c>
      <c r="B6" s="82">
        <v>2075</v>
      </c>
      <c r="C6" s="66" t="s">
        <v>68</v>
      </c>
      <c r="D6" s="78"/>
      <c r="E6" s="79"/>
      <c r="F6" s="63"/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2.75">
      <c r="A7" s="81">
        <v>7</v>
      </c>
      <c r="B7" s="82">
        <v>8747</v>
      </c>
      <c r="C7" s="66" t="s">
        <v>67</v>
      </c>
      <c r="D7" s="78"/>
      <c r="E7" s="79"/>
      <c r="F7" s="63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12.75">
      <c r="A8" s="81">
        <v>8</v>
      </c>
      <c r="B8" s="82">
        <v>8492</v>
      </c>
      <c r="C8" s="66" t="s">
        <v>69</v>
      </c>
      <c r="D8" s="80"/>
      <c r="E8" s="78"/>
      <c r="F8" s="63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2.75">
      <c r="A9" s="81">
        <v>9</v>
      </c>
      <c r="B9" s="82"/>
      <c r="C9" s="66"/>
      <c r="D9" s="78"/>
      <c r="E9" s="79"/>
      <c r="F9" s="63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2.75">
      <c r="A10" s="81">
        <v>10</v>
      </c>
      <c r="B10" s="82"/>
      <c r="C10" s="66"/>
      <c r="D10" s="78"/>
      <c r="E10" s="78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2.75">
      <c r="A11" s="81">
        <v>11</v>
      </c>
      <c r="B11" s="82"/>
      <c r="C11" s="66"/>
      <c r="D11" s="78"/>
      <c r="E11" s="79"/>
      <c r="F11" s="63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12.75">
      <c r="A12" s="81">
        <v>12</v>
      </c>
      <c r="B12" s="82"/>
      <c r="C12" s="66"/>
      <c r="D12" s="78"/>
      <c r="E12" s="79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2.75">
      <c r="A13" s="81">
        <v>13</v>
      </c>
      <c r="B13" s="82"/>
      <c r="C13" s="66"/>
      <c r="D13" s="78"/>
      <c r="E13" s="79"/>
      <c r="F13" s="63" t="s">
        <v>70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81">
        <v>14</v>
      </c>
      <c r="B14" s="82"/>
      <c r="C14" s="66"/>
      <c r="D14" s="78"/>
      <c r="E14" s="79"/>
      <c r="F14" s="63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81">
        <v>15</v>
      </c>
      <c r="B15" s="82"/>
      <c r="C15" s="66"/>
      <c r="D15" s="78"/>
      <c r="E15" s="79"/>
      <c r="F15" s="63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2.75">
      <c r="A16" s="81">
        <v>16</v>
      </c>
      <c r="B16" s="82"/>
      <c r="C16" s="66"/>
      <c r="D16" s="78"/>
      <c r="E16" s="79"/>
      <c r="F16" s="63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2.75">
      <c r="A17" s="81">
        <v>17</v>
      </c>
      <c r="B17" s="82"/>
      <c r="C17" s="66"/>
      <c r="D17" s="78"/>
      <c r="E17" s="79"/>
      <c r="F17" s="63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2.75">
      <c r="A18" s="81">
        <v>18</v>
      </c>
      <c r="B18" s="82"/>
      <c r="C18" s="66"/>
      <c r="D18" s="78"/>
      <c r="E18" s="79"/>
      <c r="F18" s="63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2.75">
      <c r="A19" s="81">
        <v>19</v>
      </c>
      <c r="B19" s="82"/>
      <c r="C19" s="66"/>
      <c r="D19" s="78"/>
      <c r="E19" s="79"/>
      <c r="F19" s="63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2.75">
      <c r="A20" s="81">
        <v>20</v>
      </c>
      <c r="B20" s="82"/>
      <c r="C20" s="66"/>
      <c r="D20" s="78"/>
      <c r="E20" s="79"/>
      <c r="F20" s="63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2.75">
      <c r="A21" s="81">
        <v>21</v>
      </c>
      <c r="B21" s="82"/>
      <c r="C21" s="66"/>
      <c r="D21" s="78"/>
      <c r="E21" s="79"/>
      <c r="F21" s="63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2.75">
      <c r="A22" s="81">
        <v>22</v>
      </c>
      <c r="B22" s="82"/>
      <c r="C22" s="66"/>
      <c r="D22" s="78"/>
      <c r="E22" s="79"/>
      <c r="F22" s="63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2.75">
      <c r="A23" s="81">
        <v>23</v>
      </c>
      <c r="B23" s="82"/>
      <c r="C23" s="66"/>
      <c r="D23" s="78"/>
      <c r="E23" s="79"/>
      <c r="F23" s="63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2.75">
      <c r="A24" s="81">
        <v>24</v>
      </c>
      <c r="B24" s="82"/>
      <c r="C24" s="66"/>
      <c r="D24" s="78"/>
      <c r="E24" s="79"/>
      <c r="F24" s="63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2.75">
      <c r="A25" s="81">
        <v>25</v>
      </c>
      <c r="B25" s="82"/>
      <c r="C25" s="83"/>
      <c r="D25" s="7"/>
      <c r="E25" s="7"/>
      <c r="F25" s="65"/>
      <c r="G25" s="65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ht="12.75">
      <c r="A26" s="81">
        <v>26</v>
      </c>
      <c r="B26" s="82"/>
      <c r="C26" s="83"/>
      <c r="D26" s="7"/>
      <c r="E26" s="7"/>
      <c r="F26" s="65"/>
      <c r="G26" s="65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2.75">
      <c r="A27" s="81">
        <v>27</v>
      </c>
      <c r="B27" s="82"/>
      <c r="C27" s="83"/>
      <c r="D27" s="7"/>
      <c r="E27" s="7"/>
      <c r="F27" s="65"/>
      <c r="G27" s="65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2.75">
      <c r="A28" s="81">
        <v>28</v>
      </c>
      <c r="B28" s="82"/>
      <c r="C28" s="83"/>
      <c r="D28" s="7"/>
      <c r="E28" s="7"/>
      <c r="F28" s="65"/>
      <c r="G28" s="65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12.75">
      <c r="A29" s="81">
        <v>29</v>
      </c>
      <c r="B29" s="82"/>
      <c r="C29" s="83"/>
      <c r="D29" s="7"/>
      <c r="E29" s="7"/>
      <c r="F29" s="65"/>
      <c r="G29" s="65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ht="12.75">
      <c r="A30" s="81">
        <v>30</v>
      </c>
      <c r="B30" s="82"/>
      <c r="C30" s="83"/>
      <c r="D30" s="7"/>
      <c r="E30" s="7"/>
      <c r="F30" s="65"/>
      <c r="G30" s="65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12.75">
      <c r="A31" s="81">
        <v>31</v>
      </c>
      <c r="B31" s="84"/>
      <c r="C31" s="83"/>
      <c r="D31" s="7"/>
      <c r="E31" s="7"/>
      <c r="F31" s="65"/>
      <c r="G31" s="65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ht="12.75">
      <c r="A32" s="81">
        <v>32</v>
      </c>
      <c r="B32" s="84"/>
      <c r="C32" s="83"/>
      <c r="D32" s="7"/>
      <c r="E32" s="7"/>
      <c r="F32" s="65"/>
      <c r="G32" s="65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ht="12.75">
      <c r="A33" s="81">
        <v>33</v>
      </c>
      <c r="B33" s="84"/>
      <c r="C33" s="83"/>
      <c r="D33" s="7"/>
      <c r="E33" s="7"/>
      <c r="F33" s="65"/>
      <c r="G33" s="65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2.75">
      <c r="A34" s="81">
        <v>34</v>
      </c>
      <c r="B34" s="84"/>
      <c r="C34" s="83"/>
      <c r="D34" s="7"/>
      <c r="E34" s="7"/>
      <c r="F34" s="65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2.75">
      <c r="A35" s="81">
        <v>35</v>
      </c>
      <c r="B35" s="84"/>
      <c r="C35" s="83"/>
      <c r="D35" s="7"/>
      <c r="E35" s="7"/>
      <c r="F35" s="65"/>
      <c r="G35" s="65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2.75">
      <c r="A36" s="81">
        <v>36</v>
      </c>
      <c r="B36" s="84"/>
      <c r="C36" s="83"/>
      <c r="D36" s="7"/>
      <c r="E36" s="7"/>
      <c r="F36" s="65"/>
      <c r="G36" s="65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12.75">
      <c r="A37" s="81">
        <v>37</v>
      </c>
      <c r="B37" s="84"/>
      <c r="C37" s="83"/>
      <c r="D37" s="7"/>
      <c r="E37" s="7"/>
      <c r="F37" s="65"/>
      <c r="G37" s="65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2.75">
      <c r="A38" s="81">
        <v>38</v>
      </c>
      <c r="B38" s="84"/>
      <c r="C38" s="83"/>
      <c r="D38" s="7"/>
      <c r="E38" s="7"/>
      <c r="F38" s="65"/>
      <c r="G38" s="65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2.75">
      <c r="A39" s="81">
        <v>39</v>
      </c>
      <c r="B39" s="84"/>
      <c r="C39" s="83"/>
      <c r="D39" s="7"/>
      <c r="E39" s="7"/>
      <c r="F39" s="65"/>
      <c r="G39" s="65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7" ht="12.75">
      <c r="A40" s="81">
        <v>40</v>
      </c>
      <c r="B40" s="85">
        <v>99999</v>
      </c>
      <c r="C40" s="86" t="s">
        <v>15</v>
      </c>
      <c r="D40" s="7"/>
      <c r="E40" s="7"/>
      <c r="F40" s="7"/>
      <c r="G40" s="7"/>
    </row>
  </sheetData>
  <sheetProtection password="CEEB" sheet="1" objects="1" scenarios="1"/>
  <printOptions/>
  <pageMargins left="0.79" right="0.79" top="0.98" bottom="0.98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671"/>
  <sheetViews>
    <sheetView workbookViewId="0" topLeftCell="A658">
      <selection activeCell="D675" sqref="D675"/>
    </sheetView>
  </sheetViews>
  <sheetFormatPr defaultColWidth="11.421875" defaultRowHeight="12.75"/>
  <cols>
    <col min="1" max="1" width="11.421875" style="5" customWidth="1"/>
    <col min="2" max="2" width="12.28125" style="5" customWidth="1"/>
    <col min="3" max="3" width="27.140625" style="6" customWidth="1"/>
    <col min="4" max="10" width="3.7109375" style="6" customWidth="1"/>
    <col min="11" max="11" width="9.00390625" style="6" customWidth="1"/>
    <col min="12" max="12" width="10.00390625" style="6" customWidth="1"/>
    <col min="13" max="16384" width="11.421875" style="6" customWidth="1"/>
  </cols>
  <sheetData>
    <row r="1" spans="1:12" ht="12.75">
      <c r="A1" s="5">
        <v>8</v>
      </c>
      <c r="B1" s="5">
        <f aca="true" t="shared" si="0" ref="B1:B32">ROUND(A1*A1*A1/100,0)</f>
        <v>5</v>
      </c>
      <c r="C1" s="30">
        <f>IF(B1,(VLOOKUP(B1,DEPORTISTA!$A$1:$G$40,2,FALSE)),"")</f>
        <v>5084</v>
      </c>
      <c r="D1" s="30">
        <f>IF(B1,(VLOOKUP(B1,'MANGA 1'!$A$3:$AH$33,20,FALSE)),"")</f>
        <v>0</v>
      </c>
      <c r="E1" s="30" t="e">
        <f>IF(B1,(VLOOKUP(B1,#REF!,20,FALSE)),"")</f>
        <v>#REF!</v>
      </c>
      <c r="F1" s="30" t="e">
        <f>IF(B1,(VLOOKUP(B1,#REF!,20,FALSE)),"")</f>
        <v>#REF!</v>
      </c>
      <c r="G1" s="30" t="e">
        <f>IF(B1,(VLOOKUP(B1,#REF!,20,FALSE)),"")</f>
        <v>#REF!</v>
      </c>
      <c r="H1" s="30" t="e">
        <f>IF(B1,((VLOOKUP(B1,'MANGA 1'!$A$3:$AG$33,16,FALSE))+(VLOOKUP(B1,#REF!,16,FALSE))+(VLOOKUP(B1,#REF!,16,FALSE))+(VLOOKUP(B1,#REF!,16,FALSE))),"")</f>
        <v>#REF!</v>
      </c>
      <c r="I1" s="30" t="e">
        <f>IF(B1,(MAX((VLOOKUP(B1,'MANGA 1'!$A$3:$AG$33,17,FALSE)),(VLOOKUP(B1,#REF!,17,FALSE)),(VLOOKUP(B1,#REF!,17,FALSE)),(VLOOKUP(B1,#REF!,17,FALSE)))),"")</f>
        <v>#REF!</v>
      </c>
      <c r="J1" s="30" t="e">
        <f>IF(B1,(D1+E1+F1+G1),"")</f>
        <v>#REF!</v>
      </c>
      <c r="K1" s="30" t="e">
        <f>IF(B1,(J1*10000-(H1*500+I1*5)),"")</f>
        <v>#REF!</v>
      </c>
      <c r="L1" s="30" t="e">
        <f>IF(B1,(IF(K1,(RANK(K1,$J$3:$J$22,1)),"")),"")</f>
        <v>#REF!</v>
      </c>
    </row>
    <row r="2" spans="1:2" ht="12.75">
      <c r="A2" s="5">
        <f>A1+0.1</f>
        <v>8.1</v>
      </c>
      <c r="B2" s="5">
        <f t="shared" si="0"/>
        <v>5</v>
      </c>
    </row>
    <row r="3" spans="1:2" ht="12.75">
      <c r="A3" s="5">
        <f aca="true" t="shared" si="1" ref="A3:A66">A2+0.1</f>
        <v>8.2</v>
      </c>
      <c r="B3" s="5">
        <f t="shared" si="0"/>
        <v>6</v>
      </c>
    </row>
    <row r="4" spans="1:2" ht="12.75">
      <c r="A4" s="5">
        <f t="shared" si="1"/>
        <v>8.299999999999999</v>
      </c>
      <c r="B4" s="5">
        <f t="shared" si="0"/>
        <v>6</v>
      </c>
    </row>
    <row r="5" spans="1:2" ht="12.75">
      <c r="A5" s="5">
        <f t="shared" si="1"/>
        <v>8.399999999999999</v>
      </c>
      <c r="B5" s="5">
        <f t="shared" si="0"/>
        <v>6</v>
      </c>
    </row>
    <row r="6" spans="1:2" ht="12.75">
      <c r="A6" s="5">
        <f t="shared" si="1"/>
        <v>8.499999999999998</v>
      </c>
      <c r="B6" s="5">
        <f t="shared" si="0"/>
        <v>6</v>
      </c>
    </row>
    <row r="7" spans="1:2" ht="12.75">
      <c r="A7" s="5">
        <f t="shared" si="1"/>
        <v>8.599999999999998</v>
      </c>
      <c r="B7" s="5">
        <f t="shared" si="0"/>
        <v>6</v>
      </c>
    </row>
    <row r="8" spans="1:2" ht="12.75">
      <c r="A8" s="5">
        <f t="shared" si="1"/>
        <v>8.699999999999998</v>
      </c>
      <c r="B8" s="5">
        <f t="shared" si="0"/>
        <v>7</v>
      </c>
    </row>
    <row r="9" spans="1:2" ht="12.75">
      <c r="A9" s="5">
        <f t="shared" si="1"/>
        <v>8.799999999999997</v>
      </c>
      <c r="B9" s="5">
        <f t="shared" si="0"/>
        <v>7</v>
      </c>
    </row>
    <row r="10" spans="1:2" ht="12.75">
      <c r="A10" s="5">
        <f t="shared" si="1"/>
        <v>8.899999999999997</v>
      </c>
      <c r="B10" s="5">
        <f t="shared" si="0"/>
        <v>7</v>
      </c>
    </row>
    <row r="11" spans="1:2" ht="12.75">
      <c r="A11" s="5">
        <f t="shared" si="1"/>
        <v>8.999999999999996</v>
      </c>
      <c r="B11" s="5">
        <f t="shared" si="0"/>
        <v>7</v>
      </c>
    </row>
    <row r="12" spans="1:2" ht="12.75">
      <c r="A12" s="5">
        <f t="shared" si="1"/>
        <v>9.099999999999996</v>
      </c>
      <c r="B12" s="5">
        <f t="shared" si="0"/>
        <v>8</v>
      </c>
    </row>
    <row r="13" spans="1:2" ht="12.75">
      <c r="A13" s="5">
        <f t="shared" si="1"/>
        <v>9.199999999999996</v>
      </c>
      <c r="B13" s="5">
        <f t="shared" si="0"/>
        <v>8</v>
      </c>
    </row>
    <row r="14" spans="1:2" ht="12.75">
      <c r="A14" s="5">
        <f t="shared" si="1"/>
        <v>9.299999999999995</v>
      </c>
      <c r="B14" s="5">
        <f t="shared" si="0"/>
        <v>8</v>
      </c>
    </row>
    <row r="15" spans="1:2" ht="12.75">
      <c r="A15" s="5">
        <f t="shared" si="1"/>
        <v>9.399999999999995</v>
      </c>
      <c r="B15" s="5">
        <f t="shared" si="0"/>
        <v>8</v>
      </c>
    </row>
    <row r="16" spans="1:2" ht="12.75">
      <c r="A16" s="5">
        <f t="shared" si="1"/>
        <v>9.499999999999995</v>
      </c>
      <c r="B16" s="5">
        <f t="shared" si="0"/>
        <v>9</v>
      </c>
    </row>
    <row r="17" spans="1:2" ht="12.75">
      <c r="A17" s="5">
        <f t="shared" si="1"/>
        <v>9.599999999999994</v>
      </c>
      <c r="B17" s="5">
        <f t="shared" si="0"/>
        <v>9</v>
      </c>
    </row>
    <row r="18" spans="1:2" ht="12.75">
      <c r="A18" s="5">
        <f t="shared" si="1"/>
        <v>9.699999999999994</v>
      </c>
      <c r="B18" s="5">
        <f t="shared" si="0"/>
        <v>9</v>
      </c>
    </row>
    <row r="19" spans="1:2" ht="12.75">
      <c r="A19" s="5">
        <f t="shared" si="1"/>
        <v>9.799999999999994</v>
      </c>
      <c r="B19" s="5">
        <f t="shared" si="0"/>
        <v>9</v>
      </c>
    </row>
    <row r="20" spans="1:2" ht="12.75">
      <c r="A20" s="5">
        <f t="shared" si="1"/>
        <v>9.899999999999993</v>
      </c>
      <c r="B20" s="5">
        <f t="shared" si="0"/>
        <v>10</v>
      </c>
    </row>
    <row r="21" spans="1:2" ht="12.75">
      <c r="A21" s="5">
        <f t="shared" si="1"/>
        <v>9.999999999999993</v>
      </c>
      <c r="B21" s="5">
        <f t="shared" si="0"/>
        <v>10</v>
      </c>
    </row>
    <row r="22" spans="1:2" ht="12.75">
      <c r="A22" s="5">
        <f t="shared" si="1"/>
        <v>10.099999999999993</v>
      </c>
      <c r="B22" s="5">
        <f t="shared" si="0"/>
        <v>10</v>
      </c>
    </row>
    <row r="23" spans="1:2" ht="12.75">
      <c r="A23" s="5">
        <f t="shared" si="1"/>
        <v>10.199999999999992</v>
      </c>
      <c r="B23" s="5">
        <f t="shared" si="0"/>
        <v>11</v>
      </c>
    </row>
    <row r="24" spans="1:2" ht="12.75">
      <c r="A24" s="5">
        <f t="shared" si="1"/>
        <v>10.299999999999992</v>
      </c>
      <c r="B24" s="5">
        <f t="shared" si="0"/>
        <v>11</v>
      </c>
    </row>
    <row r="25" spans="1:2" ht="12.75">
      <c r="A25" s="5">
        <f t="shared" si="1"/>
        <v>10.399999999999991</v>
      </c>
      <c r="B25" s="5">
        <f t="shared" si="0"/>
        <v>11</v>
      </c>
    </row>
    <row r="26" spans="1:2" ht="12.75">
      <c r="A26" s="5">
        <f t="shared" si="1"/>
        <v>10.499999999999991</v>
      </c>
      <c r="B26" s="5">
        <f t="shared" si="0"/>
        <v>12</v>
      </c>
    </row>
    <row r="27" spans="1:2" ht="12.75">
      <c r="A27" s="5">
        <f t="shared" si="1"/>
        <v>10.59999999999999</v>
      </c>
      <c r="B27" s="5">
        <f t="shared" si="0"/>
        <v>12</v>
      </c>
    </row>
    <row r="28" spans="1:2" ht="12.75">
      <c r="A28" s="5">
        <f t="shared" si="1"/>
        <v>10.69999999999999</v>
      </c>
      <c r="B28" s="5">
        <f t="shared" si="0"/>
        <v>12</v>
      </c>
    </row>
    <row r="29" spans="1:2" ht="12.75">
      <c r="A29" s="5">
        <f t="shared" si="1"/>
        <v>10.79999999999999</v>
      </c>
      <c r="B29" s="5">
        <f t="shared" si="0"/>
        <v>13</v>
      </c>
    </row>
    <row r="30" spans="1:2" ht="12.75">
      <c r="A30" s="5">
        <f t="shared" si="1"/>
        <v>10.89999999999999</v>
      </c>
      <c r="B30" s="5">
        <f t="shared" si="0"/>
        <v>13</v>
      </c>
    </row>
    <row r="31" spans="1:2" ht="12.75">
      <c r="A31" s="5">
        <f t="shared" si="1"/>
        <v>10.99999999999999</v>
      </c>
      <c r="B31" s="5">
        <f t="shared" si="0"/>
        <v>13</v>
      </c>
    </row>
    <row r="32" spans="1:2" ht="12.75">
      <c r="A32" s="5">
        <f t="shared" si="1"/>
        <v>11.099999999999989</v>
      </c>
      <c r="B32" s="5">
        <f t="shared" si="0"/>
        <v>14</v>
      </c>
    </row>
    <row r="33" spans="1:2" ht="12.75">
      <c r="A33" s="5">
        <f t="shared" si="1"/>
        <v>11.199999999999989</v>
      </c>
      <c r="B33" s="5">
        <f aca="true" t="shared" si="2" ref="B33:B96">ROUND(A33*A33*A33/100,0)</f>
        <v>14</v>
      </c>
    </row>
    <row r="34" spans="1:2" ht="12.75">
      <c r="A34" s="5">
        <f t="shared" si="1"/>
        <v>11.299999999999988</v>
      </c>
      <c r="B34" s="5">
        <f t="shared" si="2"/>
        <v>14</v>
      </c>
    </row>
    <row r="35" spans="1:2" ht="12.75">
      <c r="A35" s="5">
        <f t="shared" si="1"/>
        <v>11.399999999999988</v>
      </c>
      <c r="B35" s="5">
        <f t="shared" si="2"/>
        <v>15</v>
      </c>
    </row>
    <row r="36" spans="1:2" ht="12.75">
      <c r="A36" s="5">
        <f t="shared" si="1"/>
        <v>11.499999999999988</v>
      </c>
      <c r="B36" s="5">
        <f t="shared" si="2"/>
        <v>15</v>
      </c>
    </row>
    <row r="37" spans="1:2" ht="12.75">
      <c r="A37" s="5">
        <f t="shared" si="1"/>
        <v>11.599999999999987</v>
      </c>
      <c r="B37" s="5">
        <f t="shared" si="2"/>
        <v>16</v>
      </c>
    </row>
    <row r="38" spans="1:2" ht="12.75">
      <c r="A38" s="5">
        <f t="shared" si="1"/>
        <v>11.699999999999987</v>
      </c>
      <c r="B38" s="5">
        <f t="shared" si="2"/>
        <v>16</v>
      </c>
    </row>
    <row r="39" spans="1:2" ht="12.75">
      <c r="A39" s="5">
        <f t="shared" si="1"/>
        <v>11.799999999999986</v>
      </c>
      <c r="B39" s="5">
        <f t="shared" si="2"/>
        <v>16</v>
      </c>
    </row>
    <row r="40" spans="1:2" ht="12.75">
      <c r="A40" s="5">
        <f t="shared" si="1"/>
        <v>11.899999999999986</v>
      </c>
      <c r="B40" s="5">
        <f t="shared" si="2"/>
        <v>17</v>
      </c>
    </row>
    <row r="41" spans="1:2" ht="12.75">
      <c r="A41" s="5">
        <f t="shared" si="1"/>
        <v>11.999999999999986</v>
      </c>
      <c r="B41" s="5">
        <f t="shared" si="2"/>
        <v>17</v>
      </c>
    </row>
    <row r="42" spans="1:2" ht="12.75">
      <c r="A42" s="5">
        <f t="shared" si="1"/>
        <v>12.099999999999985</v>
      </c>
      <c r="B42" s="5">
        <f t="shared" si="2"/>
        <v>18</v>
      </c>
    </row>
    <row r="43" spans="1:2" ht="12.75">
      <c r="A43" s="5">
        <f t="shared" si="1"/>
        <v>12.199999999999985</v>
      </c>
      <c r="B43" s="5">
        <f t="shared" si="2"/>
        <v>18</v>
      </c>
    </row>
    <row r="44" spans="1:2" ht="12.75">
      <c r="A44" s="5">
        <f t="shared" si="1"/>
        <v>12.299999999999985</v>
      </c>
      <c r="B44" s="5">
        <f t="shared" si="2"/>
        <v>19</v>
      </c>
    </row>
    <row r="45" spans="1:2" ht="12.75">
      <c r="A45" s="5">
        <f t="shared" si="1"/>
        <v>12.399999999999984</v>
      </c>
      <c r="B45" s="5">
        <f t="shared" si="2"/>
        <v>19</v>
      </c>
    </row>
    <row r="46" spans="1:2" ht="12.75">
      <c r="A46" s="5">
        <f t="shared" si="1"/>
        <v>12.499999999999984</v>
      </c>
      <c r="B46" s="5">
        <f t="shared" si="2"/>
        <v>20</v>
      </c>
    </row>
    <row r="47" spans="1:2" ht="12.75">
      <c r="A47" s="5">
        <f t="shared" si="1"/>
        <v>12.599999999999984</v>
      </c>
      <c r="B47" s="5">
        <f t="shared" si="2"/>
        <v>20</v>
      </c>
    </row>
    <row r="48" spans="1:2" ht="12.75">
      <c r="A48" s="5">
        <f t="shared" si="1"/>
        <v>12.699999999999983</v>
      </c>
      <c r="B48" s="5">
        <f t="shared" si="2"/>
        <v>20</v>
      </c>
    </row>
    <row r="49" spans="1:2" ht="12.75">
      <c r="A49" s="5">
        <f t="shared" si="1"/>
        <v>12.799999999999983</v>
      </c>
      <c r="B49" s="5">
        <f t="shared" si="2"/>
        <v>21</v>
      </c>
    </row>
    <row r="50" spans="1:2" ht="12.75">
      <c r="A50" s="5">
        <f t="shared" si="1"/>
        <v>12.899999999999983</v>
      </c>
      <c r="B50" s="5">
        <f t="shared" si="2"/>
        <v>21</v>
      </c>
    </row>
    <row r="51" spans="1:2" ht="12.75">
      <c r="A51" s="5">
        <f t="shared" si="1"/>
        <v>12.999999999999982</v>
      </c>
      <c r="B51" s="5">
        <f t="shared" si="2"/>
        <v>22</v>
      </c>
    </row>
    <row r="52" spans="1:2" ht="12.75">
      <c r="A52" s="5">
        <f t="shared" si="1"/>
        <v>13.099999999999982</v>
      </c>
      <c r="B52" s="5">
        <f t="shared" si="2"/>
        <v>22</v>
      </c>
    </row>
    <row r="53" spans="1:2" ht="12.75">
      <c r="A53" s="5">
        <f t="shared" si="1"/>
        <v>13.199999999999982</v>
      </c>
      <c r="B53" s="5">
        <f t="shared" si="2"/>
        <v>23</v>
      </c>
    </row>
    <row r="54" spans="1:2" ht="12.75">
      <c r="A54" s="5">
        <f t="shared" si="1"/>
        <v>13.299999999999981</v>
      </c>
      <c r="B54" s="5">
        <f t="shared" si="2"/>
        <v>24</v>
      </c>
    </row>
    <row r="55" spans="1:2" ht="12.75">
      <c r="A55" s="5">
        <f t="shared" si="1"/>
        <v>13.39999999999998</v>
      </c>
      <c r="B55" s="5">
        <f t="shared" si="2"/>
        <v>24</v>
      </c>
    </row>
    <row r="56" spans="1:2" ht="12.75">
      <c r="A56" s="5">
        <f t="shared" si="1"/>
        <v>13.49999999999998</v>
      </c>
      <c r="B56" s="5">
        <f t="shared" si="2"/>
        <v>25</v>
      </c>
    </row>
    <row r="57" spans="1:2" ht="12.75">
      <c r="A57" s="5">
        <f t="shared" si="1"/>
        <v>13.59999999999998</v>
      </c>
      <c r="B57" s="5">
        <f t="shared" si="2"/>
        <v>25</v>
      </c>
    </row>
    <row r="58" spans="1:2" ht="12.75">
      <c r="A58" s="5">
        <f t="shared" si="1"/>
        <v>13.69999999999998</v>
      </c>
      <c r="B58" s="5">
        <f t="shared" si="2"/>
        <v>26</v>
      </c>
    </row>
    <row r="59" spans="1:2" ht="12.75">
      <c r="A59" s="5">
        <f t="shared" si="1"/>
        <v>13.79999999999998</v>
      </c>
      <c r="B59" s="5">
        <f t="shared" si="2"/>
        <v>26</v>
      </c>
    </row>
    <row r="60" spans="1:2" ht="12.75">
      <c r="A60" s="5">
        <f t="shared" si="1"/>
        <v>13.899999999999979</v>
      </c>
      <c r="B60" s="5">
        <f t="shared" si="2"/>
        <v>27</v>
      </c>
    </row>
    <row r="61" spans="1:2" ht="12.75">
      <c r="A61" s="5">
        <f t="shared" si="1"/>
        <v>13.999999999999979</v>
      </c>
      <c r="B61" s="5">
        <f t="shared" si="2"/>
        <v>27</v>
      </c>
    </row>
    <row r="62" spans="1:2" ht="12.75">
      <c r="A62" s="5">
        <f t="shared" si="1"/>
        <v>14.099999999999978</v>
      </c>
      <c r="B62" s="5">
        <f t="shared" si="2"/>
        <v>28</v>
      </c>
    </row>
    <row r="63" spans="1:2" ht="12.75">
      <c r="A63" s="5">
        <f t="shared" si="1"/>
        <v>14.199999999999978</v>
      </c>
      <c r="B63" s="5">
        <f t="shared" si="2"/>
        <v>29</v>
      </c>
    </row>
    <row r="64" spans="1:2" ht="12.75">
      <c r="A64" s="5">
        <f t="shared" si="1"/>
        <v>14.299999999999978</v>
      </c>
      <c r="B64" s="5">
        <f t="shared" si="2"/>
        <v>29</v>
      </c>
    </row>
    <row r="65" spans="1:2" ht="12.75">
      <c r="A65" s="5">
        <f t="shared" si="1"/>
        <v>14.399999999999977</v>
      </c>
      <c r="B65" s="5">
        <f t="shared" si="2"/>
        <v>30</v>
      </c>
    </row>
    <row r="66" spans="1:2" ht="12.75">
      <c r="A66" s="5">
        <f t="shared" si="1"/>
        <v>14.499999999999977</v>
      </c>
      <c r="B66" s="5">
        <f t="shared" si="2"/>
        <v>30</v>
      </c>
    </row>
    <row r="67" spans="1:2" ht="12.75">
      <c r="A67" s="5">
        <f aca="true" t="shared" si="3" ref="A67:A130">A66+0.1</f>
        <v>14.599999999999977</v>
      </c>
      <c r="B67" s="5">
        <f t="shared" si="2"/>
        <v>31</v>
      </c>
    </row>
    <row r="68" spans="1:2" ht="12.75">
      <c r="A68" s="5">
        <f t="shared" si="3"/>
        <v>14.699999999999976</v>
      </c>
      <c r="B68" s="5">
        <f t="shared" si="2"/>
        <v>32</v>
      </c>
    </row>
    <row r="69" spans="1:2" ht="12.75">
      <c r="A69" s="5">
        <f t="shared" si="3"/>
        <v>14.799999999999976</v>
      </c>
      <c r="B69" s="5">
        <f t="shared" si="2"/>
        <v>32</v>
      </c>
    </row>
    <row r="70" spans="1:2" ht="12.75">
      <c r="A70" s="5">
        <f t="shared" si="3"/>
        <v>14.899999999999975</v>
      </c>
      <c r="B70" s="5">
        <f t="shared" si="2"/>
        <v>33</v>
      </c>
    </row>
    <row r="71" spans="1:2" ht="12.75">
      <c r="A71" s="5">
        <f t="shared" si="3"/>
        <v>14.999999999999975</v>
      </c>
      <c r="B71" s="5">
        <f t="shared" si="2"/>
        <v>34</v>
      </c>
    </row>
    <row r="72" spans="1:2" ht="12.75">
      <c r="A72" s="5">
        <f t="shared" si="3"/>
        <v>15.099999999999975</v>
      </c>
      <c r="B72" s="5">
        <f t="shared" si="2"/>
        <v>34</v>
      </c>
    </row>
    <row r="73" spans="1:2" ht="12.75">
      <c r="A73" s="5">
        <f t="shared" si="3"/>
        <v>15.199999999999974</v>
      </c>
      <c r="B73" s="5">
        <f t="shared" si="2"/>
        <v>35</v>
      </c>
    </row>
    <row r="74" spans="1:2" ht="12.75">
      <c r="A74" s="5">
        <f t="shared" si="3"/>
        <v>15.299999999999974</v>
      </c>
      <c r="B74" s="5">
        <f t="shared" si="2"/>
        <v>36</v>
      </c>
    </row>
    <row r="75" spans="1:2" ht="12.75">
      <c r="A75" s="5">
        <f t="shared" si="3"/>
        <v>15.399999999999974</v>
      </c>
      <c r="B75" s="5">
        <f t="shared" si="2"/>
        <v>37</v>
      </c>
    </row>
    <row r="76" spans="1:2" ht="12.75">
      <c r="A76" s="5">
        <f t="shared" si="3"/>
        <v>15.499999999999973</v>
      </c>
      <c r="B76" s="5">
        <f t="shared" si="2"/>
        <v>37</v>
      </c>
    </row>
    <row r="77" spans="1:2" ht="12.75">
      <c r="A77" s="5">
        <f t="shared" si="3"/>
        <v>15.599999999999973</v>
      </c>
      <c r="B77" s="5">
        <f t="shared" si="2"/>
        <v>38</v>
      </c>
    </row>
    <row r="78" spans="1:2" ht="12.75">
      <c r="A78" s="5">
        <f t="shared" si="3"/>
        <v>15.699999999999973</v>
      </c>
      <c r="B78" s="5">
        <f t="shared" si="2"/>
        <v>39</v>
      </c>
    </row>
    <row r="79" spans="1:2" ht="12.75">
      <c r="A79" s="5">
        <f t="shared" si="3"/>
        <v>15.799999999999972</v>
      </c>
      <c r="B79" s="5">
        <f t="shared" si="2"/>
        <v>39</v>
      </c>
    </row>
    <row r="80" spans="1:2" ht="12.75">
      <c r="A80" s="5">
        <f t="shared" si="3"/>
        <v>15.899999999999972</v>
      </c>
      <c r="B80" s="5">
        <f t="shared" si="2"/>
        <v>40</v>
      </c>
    </row>
    <row r="81" spans="1:2" ht="12.75">
      <c r="A81" s="5">
        <f t="shared" si="3"/>
        <v>15.999999999999972</v>
      </c>
      <c r="B81" s="5">
        <f t="shared" si="2"/>
        <v>41</v>
      </c>
    </row>
    <row r="82" spans="1:2" ht="12.75">
      <c r="A82" s="5">
        <f t="shared" si="3"/>
        <v>16.099999999999973</v>
      </c>
      <c r="B82" s="5">
        <f t="shared" si="2"/>
        <v>42</v>
      </c>
    </row>
    <row r="83" spans="1:2" ht="12.75">
      <c r="A83" s="5">
        <f t="shared" si="3"/>
        <v>16.199999999999974</v>
      </c>
      <c r="B83" s="5">
        <f t="shared" si="2"/>
        <v>43</v>
      </c>
    </row>
    <row r="84" spans="1:2" ht="12.75">
      <c r="A84" s="5">
        <f t="shared" si="3"/>
        <v>16.299999999999976</v>
      </c>
      <c r="B84" s="5">
        <f t="shared" si="2"/>
        <v>43</v>
      </c>
    </row>
    <row r="85" spans="1:2" ht="12.75">
      <c r="A85" s="5">
        <f t="shared" si="3"/>
        <v>16.399999999999977</v>
      </c>
      <c r="B85" s="5">
        <f t="shared" si="2"/>
        <v>44</v>
      </c>
    </row>
    <row r="86" spans="1:2" ht="12.75">
      <c r="A86" s="5">
        <f t="shared" si="3"/>
        <v>16.49999999999998</v>
      </c>
      <c r="B86" s="5">
        <f t="shared" si="2"/>
        <v>45</v>
      </c>
    </row>
    <row r="87" spans="1:2" ht="12.75">
      <c r="A87" s="5">
        <f t="shared" si="3"/>
        <v>16.59999999999998</v>
      </c>
      <c r="B87" s="5">
        <f t="shared" si="2"/>
        <v>46</v>
      </c>
    </row>
    <row r="88" spans="1:2" ht="12.75">
      <c r="A88" s="5">
        <f t="shared" si="3"/>
        <v>16.69999999999998</v>
      </c>
      <c r="B88" s="5">
        <f t="shared" si="2"/>
        <v>47</v>
      </c>
    </row>
    <row r="89" spans="1:2" ht="12.75">
      <c r="A89" s="5">
        <f t="shared" si="3"/>
        <v>16.799999999999983</v>
      </c>
      <c r="B89" s="5">
        <f t="shared" si="2"/>
        <v>47</v>
      </c>
    </row>
    <row r="90" spans="1:2" ht="12.75">
      <c r="A90" s="5">
        <f t="shared" si="3"/>
        <v>16.899999999999984</v>
      </c>
      <c r="B90" s="5">
        <f t="shared" si="2"/>
        <v>48</v>
      </c>
    </row>
    <row r="91" spans="1:2" ht="12.75">
      <c r="A91" s="5">
        <f t="shared" si="3"/>
        <v>16.999999999999986</v>
      </c>
      <c r="B91" s="5">
        <f t="shared" si="2"/>
        <v>49</v>
      </c>
    </row>
    <row r="92" spans="1:2" ht="12.75">
      <c r="A92" s="5">
        <f t="shared" si="3"/>
        <v>17.099999999999987</v>
      </c>
      <c r="B92" s="5">
        <f t="shared" si="2"/>
        <v>50</v>
      </c>
    </row>
    <row r="93" spans="1:2" ht="12.75">
      <c r="A93" s="5">
        <f t="shared" si="3"/>
        <v>17.19999999999999</v>
      </c>
      <c r="B93" s="5">
        <f t="shared" si="2"/>
        <v>51</v>
      </c>
    </row>
    <row r="94" spans="1:2" ht="12.75">
      <c r="A94" s="5">
        <f t="shared" si="3"/>
        <v>17.29999999999999</v>
      </c>
      <c r="B94" s="5">
        <f t="shared" si="2"/>
        <v>52</v>
      </c>
    </row>
    <row r="95" spans="1:2" ht="12.75">
      <c r="A95" s="5">
        <f t="shared" si="3"/>
        <v>17.39999999999999</v>
      </c>
      <c r="B95" s="5">
        <f t="shared" si="2"/>
        <v>53</v>
      </c>
    </row>
    <row r="96" spans="1:2" ht="12.75">
      <c r="A96" s="5">
        <f t="shared" si="3"/>
        <v>17.499999999999993</v>
      </c>
      <c r="B96" s="5">
        <f t="shared" si="2"/>
        <v>54</v>
      </c>
    </row>
    <row r="97" spans="1:2" ht="12.75">
      <c r="A97" s="5">
        <f t="shared" si="3"/>
        <v>17.599999999999994</v>
      </c>
      <c r="B97" s="5">
        <f aca="true" t="shared" si="4" ref="B97:B160">ROUND(A97*A97*A97/100,0)</f>
        <v>55</v>
      </c>
    </row>
    <row r="98" spans="1:2" ht="12.75">
      <c r="A98" s="5">
        <f t="shared" si="3"/>
        <v>17.699999999999996</v>
      </c>
      <c r="B98" s="5">
        <f t="shared" si="4"/>
        <v>55</v>
      </c>
    </row>
    <row r="99" spans="1:2" ht="12.75">
      <c r="A99" s="5">
        <f t="shared" si="3"/>
        <v>17.799999999999997</v>
      </c>
      <c r="B99" s="5">
        <f t="shared" si="4"/>
        <v>56</v>
      </c>
    </row>
    <row r="100" spans="1:2" ht="12.75">
      <c r="A100" s="5">
        <f t="shared" si="3"/>
        <v>17.9</v>
      </c>
      <c r="B100" s="5">
        <f t="shared" si="4"/>
        <v>57</v>
      </c>
    </row>
    <row r="101" spans="1:2" ht="12.75">
      <c r="A101" s="5">
        <f t="shared" si="3"/>
        <v>18</v>
      </c>
      <c r="B101" s="5">
        <f t="shared" si="4"/>
        <v>58</v>
      </c>
    </row>
    <row r="102" spans="1:2" ht="12.75">
      <c r="A102" s="5">
        <f t="shared" si="3"/>
        <v>18.1</v>
      </c>
      <c r="B102" s="5">
        <f t="shared" si="4"/>
        <v>59</v>
      </c>
    </row>
    <row r="103" spans="1:2" ht="12.75">
      <c r="A103" s="5">
        <f t="shared" si="3"/>
        <v>18.200000000000003</v>
      </c>
      <c r="B103" s="5">
        <f t="shared" si="4"/>
        <v>60</v>
      </c>
    </row>
    <row r="104" spans="1:2" ht="12.75">
      <c r="A104" s="5">
        <f t="shared" si="3"/>
        <v>18.300000000000004</v>
      </c>
      <c r="B104" s="5">
        <f t="shared" si="4"/>
        <v>61</v>
      </c>
    </row>
    <row r="105" spans="1:2" ht="12.75">
      <c r="A105" s="5">
        <f t="shared" si="3"/>
        <v>18.400000000000006</v>
      </c>
      <c r="B105" s="5">
        <f t="shared" si="4"/>
        <v>62</v>
      </c>
    </row>
    <row r="106" spans="1:2" ht="12.75">
      <c r="A106" s="5">
        <f t="shared" si="3"/>
        <v>18.500000000000007</v>
      </c>
      <c r="B106" s="5">
        <f t="shared" si="4"/>
        <v>63</v>
      </c>
    </row>
    <row r="107" spans="1:2" ht="12.75">
      <c r="A107" s="5">
        <f t="shared" si="3"/>
        <v>18.60000000000001</v>
      </c>
      <c r="B107" s="5">
        <f t="shared" si="4"/>
        <v>64</v>
      </c>
    </row>
    <row r="108" spans="1:2" ht="12.75">
      <c r="A108" s="5">
        <f t="shared" si="3"/>
        <v>18.70000000000001</v>
      </c>
      <c r="B108" s="5">
        <f t="shared" si="4"/>
        <v>65</v>
      </c>
    </row>
    <row r="109" spans="1:2" ht="12.75">
      <c r="A109" s="5">
        <f t="shared" si="3"/>
        <v>18.80000000000001</v>
      </c>
      <c r="B109" s="5">
        <f t="shared" si="4"/>
        <v>66</v>
      </c>
    </row>
    <row r="110" spans="1:2" ht="12.75">
      <c r="A110" s="5">
        <f t="shared" si="3"/>
        <v>18.900000000000013</v>
      </c>
      <c r="B110" s="5">
        <f t="shared" si="4"/>
        <v>68</v>
      </c>
    </row>
    <row r="111" spans="1:2" ht="12.75">
      <c r="A111" s="5">
        <f t="shared" si="3"/>
        <v>19.000000000000014</v>
      </c>
      <c r="B111" s="5">
        <f t="shared" si="4"/>
        <v>69</v>
      </c>
    </row>
    <row r="112" spans="1:2" ht="12.75">
      <c r="A112" s="5">
        <f t="shared" si="3"/>
        <v>19.100000000000016</v>
      </c>
      <c r="B112" s="5">
        <f t="shared" si="4"/>
        <v>70</v>
      </c>
    </row>
    <row r="113" spans="1:2" ht="12.75">
      <c r="A113" s="5">
        <f t="shared" si="3"/>
        <v>19.200000000000017</v>
      </c>
      <c r="B113" s="5">
        <f t="shared" si="4"/>
        <v>71</v>
      </c>
    </row>
    <row r="114" spans="1:2" ht="12.75">
      <c r="A114" s="5">
        <f t="shared" si="3"/>
        <v>19.30000000000002</v>
      </c>
      <c r="B114" s="5">
        <f t="shared" si="4"/>
        <v>72</v>
      </c>
    </row>
    <row r="115" spans="1:2" ht="12.75">
      <c r="A115" s="5">
        <f t="shared" si="3"/>
        <v>19.40000000000002</v>
      </c>
      <c r="B115" s="5">
        <f t="shared" si="4"/>
        <v>73</v>
      </c>
    </row>
    <row r="116" spans="1:2" ht="12.75">
      <c r="A116" s="5">
        <f t="shared" si="3"/>
        <v>19.50000000000002</v>
      </c>
      <c r="B116" s="5">
        <f t="shared" si="4"/>
        <v>74</v>
      </c>
    </row>
    <row r="117" spans="1:2" ht="12.75">
      <c r="A117" s="5">
        <f t="shared" si="3"/>
        <v>19.600000000000023</v>
      </c>
      <c r="B117" s="5">
        <f t="shared" si="4"/>
        <v>75</v>
      </c>
    </row>
    <row r="118" spans="1:2" ht="12.75">
      <c r="A118" s="5">
        <f t="shared" si="3"/>
        <v>19.700000000000024</v>
      </c>
      <c r="B118" s="5">
        <f t="shared" si="4"/>
        <v>76</v>
      </c>
    </row>
    <row r="119" spans="1:2" ht="12.75">
      <c r="A119" s="5">
        <f t="shared" si="3"/>
        <v>19.800000000000026</v>
      </c>
      <c r="B119" s="5">
        <f t="shared" si="4"/>
        <v>78</v>
      </c>
    </row>
    <row r="120" spans="1:2" ht="12.75">
      <c r="A120" s="5">
        <f t="shared" si="3"/>
        <v>19.900000000000027</v>
      </c>
      <c r="B120" s="5">
        <f t="shared" si="4"/>
        <v>79</v>
      </c>
    </row>
    <row r="121" spans="1:2" ht="12.75">
      <c r="A121" s="5">
        <f t="shared" si="3"/>
        <v>20.00000000000003</v>
      </c>
      <c r="B121" s="5">
        <f t="shared" si="4"/>
        <v>80</v>
      </c>
    </row>
    <row r="122" spans="1:2" ht="12.75">
      <c r="A122" s="5">
        <f t="shared" si="3"/>
        <v>20.10000000000003</v>
      </c>
      <c r="B122" s="5">
        <f t="shared" si="4"/>
        <v>81</v>
      </c>
    </row>
    <row r="123" spans="1:2" ht="12.75">
      <c r="A123" s="5">
        <f t="shared" si="3"/>
        <v>20.20000000000003</v>
      </c>
      <c r="B123" s="5">
        <f t="shared" si="4"/>
        <v>82</v>
      </c>
    </row>
    <row r="124" spans="1:2" ht="12.75">
      <c r="A124" s="5">
        <f t="shared" si="3"/>
        <v>20.300000000000033</v>
      </c>
      <c r="B124" s="5">
        <f t="shared" si="4"/>
        <v>84</v>
      </c>
    </row>
    <row r="125" spans="1:2" ht="12.75">
      <c r="A125" s="5">
        <f t="shared" si="3"/>
        <v>20.400000000000034</v>
      </c>
      <c r="B125" s="5">
        <f t="shared" si="4"/>
        <v>85</v>
      </c>
    </row>
    <row r="126" spans="1:2" ht="12.75">
      <c r="A126" s="5">
        <f t="shared" si="3"/>
        <v>20.500000000000036</v>
      </c>
      <c r="B126" s="5">
        <f t="shared" si="4"/>
        <v>86</v>
      </c>
    </row>
    <row r="127" spans="1:2" ht="12.75">
      <c r="A127" s="5">
        <f t="shared" si="3"/>
        <v>20.600000000000037</v>
      </c>
      <c r="B127" s="5">
        <f t="shared" si="4"/>
        <v>87</v>
      </c>
    </row>
    <row r="128" spans="1:2" ht="12.75">
      <c r="A128" s="5">
        <f t="shared" si="3"/>
        <v>20.70000000000004</v>
      </c>
      <c r="B128" s="5">
        <f t="shared" si="4"/>
        <v>89</v>
      </c>
    </row>
    <row r="129" spans="1:2" ht="12.75">
      <c r="A129" s="5">
        <f t="shared" si="3"/>
        <v>20.80000000000004</v>
      </c>
      <c r="B129" s="5">
        <f t="shared" si="4"/>
        <v>90</v>
      </c>
    </row>
    <row r="130" spans="1:2" ht="12.75">
      <c r="A130" s="5">
        <f t="shared" si="3"/>
        <v>20.90000000000004</v>
      </c>
      <c r="B130" s="5">
        <f t="shared" si="4"/>
        <v>91</v>
      </c>
    </row>
    <row r="131" spans="1:2" ht="12.75">
      <c r="A131" s="5">
        <f aca="true" t="shared" si="5" ref="A131:A194">A130+0.1</f>
        <v>21.000000000000043</v>
      </c>
      <c r="B131" s="5">
        <f t="shared" si="4"/>
        <v>93</v>
      </c>
    </row>
    <row r="132" spans="1:2" ht="12.75">
      <c r="A132" s="5">
        <f t="shared" si="5"/>
        <v>21.100000000000044</v>
      </c>
      <c r="B132" s="5">
        <f t="shared" si="4"/>
        <v>94</v>
      </c>
    </row>
    <row r="133" spans="1:2" ht="12.75">
      <c r="A133" s="5">
        <f t="shared" si="5"/>
        <v>21.200000000000045</v>
      </c>
      <c r="B133" s="5">
        <f t="shared" si="4"/>
        <v>95</v>
      </c>
    </row>
    <row r="134" spans="1:2" ht="12.75">
      <c r="A134" s="5">
        <f t="shared" si="5"/>
        <v>21.300000000000047</v>
      </c>
      <c r="B134" s="5">
        <f t="shared" si="4"/>
        <v>97</v>
      </c>
    </row>
    <row r="135" spans="1:2" ht="12.75">
      <c r="A135" s="5">
        <f t="shared" si="5"/>
        <v>21.40000000000005</v>
      </c>
      <c r="B135" s="5">
        <f t="shared" si="4"/>
        <v>98</v>
      </c>
    </row>
    <row r="136" spans="1:2" ht="12.75">
      <c r="A136" s="5">
        <f t="shared" si="5"/>
        <v>21.50000000000005</v>
      </c>
      <c r="B136" s="5">
        <f t="shared" si="4"/>
        <v>99</v>
      </c>
    </row>
    <row r="137" spans="1:2" ht="12.75">
      <c r="A137" s="5">
        <f t="shared" si="5"/>
        <v>21.60000000000005</v>
      </c>
      <c r="B137" s="5">
        <f t="shared" si="4"/>
        <v>101</v>
      </c>
    </row>
    <row r="138" spans="1:2" ht="12.75">
      <c r="A138" s="5">
        <f t="shared" si="5"/>
        <v>21.700000000000053</v>
      </c>
      <c r="B138" s="5">
        <f t="shared" si="4"/>
        <v>102</v>
      </c>
    </row>
    <row r="139" spans="1:2" ht="12.75">
      <c r="A139" s="5">
        <f t="shared" si="5"/>
        <v>21.800000000000054</v>
      </c>
      <c r="B139" s="5">
        <f t="shared" si="4"/>
        <v>104</v>
      </c>
    </row>
    <row r="140" spans="1:2" ht="12.75">
      <c r="A140" s="5">
        <f t="shared" si="5"/>
        <v>21.900000000000055</v>
      </c>
      <c r="B140" s="5">
        <f t="shared" si="4"/>
        <v>105</v>
      </c>
    </row>
    <row r="141" spans="1:2" ht="12.75">
      <c r="A141" s="5">
        <f t="shared" si="5"/>
        <v>22.000000000000057</v>
      </c>
      <c r="B141" s="5">
        <f t="shared" si="4"/>
        <v>106</v>
      </c>
    </row>
    <row r="142" spans="1:2" ht="12.75">
      <c r="A142" s="5">
        <f t="shared" si="5"/>
        <v>22.10000000000006</v>
      </c>
      <c r="B142" s="5">
        <f t="shared" si="4"/>
        <v>108</v>
      </c>
    </row>
    <row r="143" spans="1:2" ht="12.75">
      <c r="A143" s="5">
        <f t="shared" si="5"/>
        <v>22.20000000000006</v>
      </c>
      <c r="B143" s="5">
        <f t="shared" si="4"/>
        <v>109</v>
      </c>
    </row>
    <row r="144" spans="1:2" ht="12.75">
      <c r="A144" s="5">
        <f t="shared" si="5"/>
        <v>22.30000000000006</v>
      </c>
      <c r="B144" s="5">
        <f t="shared" si="4"/>
        <v>111</v>
      </c>
    </row>
    <row r="145" spans="1:2" ht="12.75">
      <c r="A145" s="5">
        <f t="shared" si="5"/>
        <v>22.400000000000063</v>
      </c>
      <c r="B145" s="5">
        <f t="shared" si="4"/>
        <v>112</v>
      </c>
    </row>
    <row r="146" spans="1:2" ht="12.75">
      <c r="A146" s="5">
        <f t="shared" si="5"/>
        <v>22.500000000000064</v>
      </c>
      <c r="B146" s="5">
        <f t="shared" si="4"/>
        <v>114</v>
      </c>
    </row>
    <row r="147" spans="1:2" ht="12.75">
      <c r="A147" s="5">
        <f t="shared" si="5"/>
        <v>22.600000000000065</v>
      </c>
      <c r="B147" s="5">
        <f t="shared" si="4"/>
        <v>115</v>
      </c>
    </row>
    <row r="148" spans="1:2" ht="12.75">
      <c r="A148" s="5">
        <f t="shared" si="5"/>
        <v>22.700000000000067</v>
      </c>
      <c r="B148" s="5">
        <f t="shared" si="4"/>
        <v>117</v>
      </c>
    </row>
    <row r="149" spans="1:2" ht="12.75">
      <c r="A149" s="5">
        <f t="shared" si="5"/>
        <v>22.800000000000068</v>
      </c>
      <c r="B149" s="5">
        <f t="shared" si="4"/>
        <v>119</v>
      </c>
    </row>
    <row r="150" spans="1:2" ht="12.75">
      <c r="A150" s="5">
        <f t="shared" si="5"/>
        <v>22.90000000000007</v>
      </c>
      <c r="B150" s="5">
        <f t="shared" si="4"/>
        <v>120</v>
      </c>
    </row>
    <row r="151" spans="1:2" ht="12.75">
      <c r="A151" s="5">
        <f t="shared" si="5"/>
        <v>23.00000000000007</v>
      </c>
      <c r="B151" s="5">
        <f t="shared" si="4"/>
        <v>122</v>
      </c>
    </row>
    <row r="152" spans="1:2" ht="12.75">
      <c r="A152" s="5">
        <f t="shared" si="5"/>
        <v>23.100000000000072</v>
      </c>
      <c r="B152" s="5">
        <f t="shared" si="4"/>
        <v>123</v>
      </c>
    </row>
    <row r="153" spans="1:2" ht="12.75">
      <c r="A153" s="5">
        <f t="shared" si="5"/>
        <v>23.200000000000074</v>
      </c>
      <c r="B153" s="5">
        <f t="shared" si="4"/>
        <v>125</v>
      </c>
    </row>
    <row r="154" spans="1:2" ht="12.75">
      <c r="A154" s="5">
        <f t="shared" si="5"/>
        <v>23.300000000000075</v>
      </c>
      <c r="B154" s="5">
        <f t="shared" si="4"/>
        <v>126</v>
      </c>
    </row>
    <row r="155" spans="1:2" ht="12.75">
      <c r="A155" s="5">
        <f t="shared" si="5"/>
        <v>23.400000000000077</v>
      </c>
      <c r="B155" s="5">
        <f t="shared" si="4"/>
        <v>128</v>
      </c>
    </row>
    <row r="156" spans="1:2" ht="12.75">
      <c r="A156" s="5">
        <f t="shared" si="5"/>
        <v>23.500000000000078</v>
      </c>
      <c r="B156" s="5">
        <f t="shared" si="4"/>
        <v>130</v>
      </c>
    </row>
    <row r="157" spans="1:2" ht="12.75">
      <c r="A157" s="5">
        <f t="shared" si="5"/>
        <v>23.60000000000008</v>
      </c>
      <c r="B157" s="5">
        <f t="shared" si="4"/>
        <v>131</v>
      </c>
    </row>
    <row r="158" spans="1:2" ht="12.75">
      <c r="A158" s="5">
        <f t="shared" si="5"/>
        <v>23.70000000000008</v>
      </c>
      <c r="B158" s="5">
        <f t="shared" si="4"/>
        <v>133</v>
      </c>
    </row>
    <row r="159" spans="1:2" ht="12.75">
      <c r="A159" s="5">
        <f t="shared" si="5"/>
        <v>23.800000000000082</v>
      </c>
      <c r="B159" s="5">
        <f t="shared" si="4"/>
        <v>135</v>
      </c>
    </row>
    <row r="160" spans="1:2" ht="12.75">
      <c r="A160" s="5">
        <f t="shared" si="5"/>
        <v>23.900000000000084</v>
      </c>
      <c r="B160" s="5">
        <f t="shared" si="4"/>
        <v>137</v>
      </c>
    </row>
    <row r="161" spans="1:2" ht="12.75">
      <c r="A161" s="5">
        <f t="shared" si="5"/>
        <v>24.000000000000085</v>
      </c>
      <c r="B161" s="5">
        <f aca="true" t="shared" si="6" ref="B161:B224">ROUND(A161*A161*A161/100,0)</f>
        <v>138</v>
      </c>
    </row>
    <row r="162" spans="1:2" ht="12.75">
      <c r="A162" s="5">
        <f t="shared" si="5"/>
        <v>24.100000000000087</v>
      </c>
      <c r="B162" s="5">
        <f t="shared" si="6"/>
        <v>140</v>
      </c>
    </row>
    <row r="163" spans="1:2" ht="12.75">
      <c r="A163" s="5">
        <f t="shared" si="5"/>
        <v>24.200000000000088</v>
      </c>
      <c r="B163" s="5">
        <f t="shared" si="6"/>
        <v>142</v>
      </c>
    </row>
    <row r="164" spans="1:2" ht="12.75">
      <c r="A164" s="5">
        <f t="shared" si="5"/>
        <v>24.30000000000009</v>
      </c>
      <c r="B164" s="5">
        <f t="shared" si="6"/>
        <v>143</v>
      </c>
    </row>
    <row r="165" spans="1:2" ht="12.75">
      <c r="A165" s="5">
        <f t="shared" si="5"/>
        <v>24.40000000000009</v>
      </c>
      <c r="B165" s="5">
        <f t="shared" si="6"/>
        <v>145</v>
      </c>
    </row>
    <row r="166" spans="1:2" ht="12.75">
      <c r="A166" s="5">
        <f t="shared" si="5"/>
        <v>24.500000000000092</v>
      </c>
      <c r="B166" s="5">
        <f t="shared" si="6"/>
        <v>147</v>
      </c>
    </row>
    <row r="167" spans="1:2" ht="12.75">
      <c r="A167" s="5">
        <f t="shared" si="5"/>
        <v>24.600000000000094</v>
      </c>
      <c r="B167" s="5">
        <f t="shared" si="6"/>
        <v>149</v>
      </c>
    </row>
    <row r="168" spans="1:2" ht="12.75">
      <c r="A168" s="5">
        <f t="shared" si="5"/>
        <v>24.700000000000095</v>
      </c>
      <c r="B168" s="5">
        <f t="shared" si="6"/>
        <v>151</v>
      </c>
    </row>
    <row r="169" spans="1:2" ht="12.75">
      <c r="A169" s="5">
        <f t="shared" si="5"/>
        <v>24.800000000000097</v>
      </c>
      <c r="B169" s="5">
        <f t="shared" si="6"/>
        <v>153</v>
      </c>
    </row>
    <row r="170" spans="1:2" ht="12.75">
      <c r="A170" s="5">
        <f t="shared" si="5"/>
        <v>24.900000000000098</v>
      </c>
      <c r="B170" s="5">
        <f t="shared" si="6"/>
        <v>154</v>
      </c>
    </row>
    <row r="171" spans="1:2" ht="12.75">
      <c r="A171" s="5">
        <f t="shared" si="5"/>
        <v>25.0000000000001</v>
      </c>
      <c r="B171" s="5">
        <f t="shared" si="6"/>
        <v>156</v>
      </c>
    </row>
    <row r="172" spans="1:2" ht="12.75">
      <c r="A172" s="5">
        <f t="shared" si="5"/>
        <v>25.1000000000001</v>
      </c>
      <c r="B172" s="5">
        <f t="shared" si="6"/>
        <v>158</v>
      </c>
    </row>
    <row r="173" spans="1:2" ht="12.75">
      <c r="A173" s="5">
        <f t="shared" si="5"/>
        <v>25.200000000000102</v>
      </c>
      <c r="B173" s="5">
        <f t="shared" si="6"/>
        <v>160</v>
      </c>
    </row>
    <row r="174" spans="1:2" ht="12.75">
      <c r="A174" s="5">
        <f t="shared" si="5"/>
        <v>25.300000000000104</v>
      </c>
      <c r="B174" s="5">
        <f t="shared" si="6"/>
        <v>162</v>
      </c>
    </row>
    <row r="175" spans="1:2" ht="12.75">
      <c r="A175" s="5">
        <f t="shared" si="5"/>
        <v>25.400000000000105</v>
      </c>
      <c r="B175" s="5">
        <f t="shared" si="6"/>
        <v>164</v>
      </c>
    </row>
    <row r="176" spans="1:2" ht="12.75">
      <c r="A176" s="5">
        <f t="shared" si="5"/>
        <v>25.500000000000107</v>
      </c>
      <c r="B176" s="5">
        <f t="shared" si="6"/>
        <v>166</v>
      </c>
    </row>
    <row r="177" spans="1:2" ht="12.75">
      <c r="A177" s="5">
        <f t="shared" si="5"/>
        <v>25.600000000000108</v>
      </c>
      <c r="B177" s="5">
        <f t="shared" si="6"/>
        <v>168</v>
      </c>
    </row>
    <row r="178" spans="1:2" ht="12.75">
      <c r="A178" s="5">
        <f t="shared" si="5"/>
        <v>25.70000000000011</v>
      </c>
      <c r="B178" s="5">
        <f t="shared" si="6"/>
        <v>170</v>
      </c>
    </row>
    <row r="179" spans="1:2" ht="12.75">
      <c r="A179" s="5">
        <f t="shared" si="5"/>
        <v>25.80000000000011</v>
      </c>
      <c r="B179" s="5">
        <f t="shared" si="6"/>
        <v>172</v>
      </c>
    </row>
    <row r="180" spans="1:2" ht="12.75">
      <c r="A180" s="5">
        <f t="shared" si="5"/>
        <v>25.900000000000112</v>
      </c>
      <c r="B180" s="5">
        <f t="shared" si="6"/>
        <v>174</v>
      </c>
    </row>
    <row r="181" spans="1:2" ht="12.75">
      <c r="A181" s="5">
        <f t="shared" si="5"/>
        <v>26.000000000000114</v>
      </c>
      <c r="B181" s="5">
        <f t="shared" si="6"/>
        <v>176</v>
      </c>
    </row>
    <row r="182" spans="1:2" ht="12.75">
      <c r="A182" s="5">
        <f t="shared" si="5"/>
        <v>26.100000000000115</v>
      </c>
      <c r="B182" s="5">
        <f t="shared" si="6"/>
        <v>178</v>
      </c>
    </row>
    <row r="183" spans="1:2" ht="12.75">
      <c r="A183" s="5">
        <f t="shared" si="5"/>
        <v>26.200000000000117</v>
      </c>
      <c r="B183" s="5">
        <f t="shared" si="6"/>
        <v>180</v>
      </c>
    </row>
    <row r="184" spans="1:2" ht="12.75">
      <c r="A184" s="5">
        <f t="shared" si="5"/>
        <v>26.300000000000118</v>
      </c>
      <c r="B184" s="5">
        <f t="shared" si="6"/>
        <v>182</v>
      </c>
    </row>
    <row r="185" spans="1:2" ht="12.75">
      <c r="A185" s="5">
        <f t="shared" si="5"/>
        <v>26.40000000000012</v>
      </c>
      <c r="B185" s="5">
        <f t="shared" si="6"/>
        <v>184</v>
      </c>
    </row>
    <row r="186" spans="1:2" ht="12.75">
      <c r="A186" s="5">
        <f t="shared" si="5"/>
        <v>26.50000000000012</v>
      </c>
      <c r="B186" s="5">
        <f t="shared" si="6"/>
        <v>186</v>
      </c>
    </row>
    <row r="187" spans="1:2" ht="12.75">
      <c r="A187" s="5">
        <f t="shared" si="5"/>
        <v>26.600000000000122</v>
      </c>
      <c r="B187" s="5">
        <f t="shared" si="6"/>
        <v>188</v>
      </c>
    </row>
    <row r="188" spans="1:2" ht="12.75">
      <c r="A188" s="5">
        <f t="shared" si="5"/>
        <v>26.700000000000124</v>
      </c>
      <c r="B188" s="5">
        <f t="shared" si="6"/>
        <v>190</v>
      </c>
    </row>
    <row r="189" spans="1:2" ht="12.75">
      <c r="A189" s="5">
        <f t="shared" si="5"/>
        <v>26.800000000000125</v>
      </c>
      <c r="B189" s="5">
        <f t="shared" si="6"/>
        <v>192</v>
      </c>
    </row>
    <row r="190" spans="1:2" ht="12.75">
      <c r="A190" s="5">
        <f t="shared" si="5"/>
        <v>26.900000000000126</v>
      </c>
      <c r="B190" s="5">
        <f t="shared" si="6"/>
        <v>195</v>
      </c>
    </row>
    <row r="191" spans="1:2" ht="12.75">
      <c r="A191" s="5">
        <f t="shared" si="5"/>
        <v>27.000000000000128</v>
      </c>
      <c r="B191" s="5">
        <f t="shared" si="6"/>
        <v>197</v>
      </c>
    </row>
    <row r="192" spans="1:2" ht="12.75">
      <c r="A192" s="5">
        <f t="shared" si="5"/>
        <v>27.10000000000013</v>
      </c>
      <c r="B192" s="5">
        <f t="shared" si="6"/>
        <v>199</v>
      </c>
    </row>
    <row r="193" spans="1:2" ht="12.75">
      <c r="A193" s="5">
        <f t="shared" si="5"/>
        <v>27.20000000000013</v>
      </c>
      <c r="B193" s="5">
        <f t="shared" si="6"/>
        <v>201</v>
      </c>
    </row>
    <row r="194" spans="1:2" ht="12.75">
      <c r="A194" s="5">
        <f t="shared" si="5"/>
        <v>27.300000000000132</v>
      </c>
      <c r="B194" s="5">
        <f t="shared" si="6"/>
        <v>203</v>
      </c>
    </row>
    <row r="195" spans="1:2" ht="12.75">
      <c r="A195" s="5">
        <f aca="true" t="shared" si="7" ref="A195:A258">A194+0.1</f>
        <v>27.400000000000134</v>
      </c>
      <c r="B195" s="5">
        <f t="shared" si="6"/>
        <v>206</v>
      </c>
    </row>
    <row r="196" spans="1:2" ht="12.75">
      <c r="A196" s="5">
        <f t="shared" si="7"/>
        <v>27.500000000000135</v>
      </c>
      <c r="B196" s="5">
        <f t="shared" si="6"/>
        <v>208</v>
      </c>
    </row>
    <row r="197" spans="1:2" ht="12.75">
      <c r="A197" s="5">
        <f t="shared" si="7"/>
        <v>27.600000000000136</v>
      </c>
      <c r="B197" s="5">
        <f t="shared" si="6"/>
        <v>210</v>
      </c>
    </row>
    <row r="198" spans="1:2" ht="12.75">
      <c r="A198" s="5">
        <f t="shared" si="7"/>
        <v>27.700000000000138</v>
      </c>
      <c r="B198" s="5">
        <f t="shared" si="6"/>
        <v>213</v>
      </c>
    </row>
    <row r="199" spans="1:2" ht="12.75">
      <c r="A199" s="5">
        <f t="shared" si="7"/>
        <v>27.80000000000014</v>
      </c>
      <c r="B199" s="5">
        <f t="shared" si="6"/>
        <v>215</v>
      </c>
    </row>
    <row r="200" spans="1:2" ht="12.75">
      <c r="A200" s="5">
        <f t="shared" si="7"/>
        <v>27.90000000000014</v>
      </c>
      <c r="B200" s="5">
        <f t="shared" si="6"/>
        <v>217</v>
      </c>
    </row>
    <row r="201" spans="1:2" ht="12.75">
      <c r="A201" s="5">
        <f t="shared" si="7"/>
        <v>28.000000000000142</v>
      </c>
      <c r="B201" s="5">
        <f t="shared" si="6"/>
        <v>220</v>
      </c>
    </row>
    <row r="202" spans="1:2" ht="12.75">
      <c r="A202" s="5">
        <f t="shared" si="7"/>
        <v>28.100000000000144</v>
      </c>
      <c r="B202" s="5">
        <f t="shared" si="6"/>
        <v>222</v>
      </c>
    </row>
    <row r="203" spans="1:2" ht="12.75">
      <c r="A203" s="5">
        <f t="shared" si="7"/>
        <v>28.200000000000145</v>
      </c>
      <c r="B203" s="5">
        <f t="shared" si="6"/>
        <v>224</v>
      </c>
    </row>
    <row r="204" spans="1:2" ht="12.75">
      <c r="A204" s="5">
        <f t="shared" si="7"/>
        <v>28.300000000000146</v>
      </c>
      <c r="B204" s="5">
        <f t="shared" si="6"/>
        <v>227</v>
      </c>
    </row>
    <row r="205" spans="1:2" ht="12.75">
      <c r="A205" s="5">
        <f t="shared" si="7"/>
        <v>28.400000000000148</v>
      </c>
      <c r="B205" s="5">
        <f t="shared" si="6"/>
        <v>229</v>
      </c>
    </row>
    <row r="206" spans="1:2" ht="12.75">
      <c r="A206" s="5">
        <f t="shared" si="7"/>
        <v>28.50000000000015</v>
      </c>
      <c r="B206" s="5">
        <f t="shared" si="6"/>
        <v>231</v>
      </c>
    </row>
    <row r="207" spans="1:2" ht="12.75">
      <c r="A207" s="5">
        <f t="shared" si="7"/>
        <v>28.60000000000015</v>
      </c>
      <c r="B207" s="5">
        <f t="shared" si="6"/>
        <v>234</v>
      </c>
    </row>
    <row r="208" spans="1:2" ht="12.75">
      <c r="A208" s="5">
        <f t="shared" si="7"/>
        <v>28.700000000000152</v>
      </c>
      <c r="B208" s="5">
        <f t="shared" si="6"/>
        <v>236</v>
      </c>
    </row>
    <row r="209" spans="1:2" ht="12.75">
      <c r="A209" s="5">
        <f t="shared" si="7"/>
        <v>28.800000000000153</v>
      </c>
      <c r="B209" s="5">
        <f t="shared" si="6"/>
        <v>239</v>
      </c>
    </row>
    <row r="210" spans="1:2" ht="12.75">
      <c r="A210" s="5">
        <f t="shared" si="7"/>
        <v>28.900000000000155</v>
      </c>
      <c r="B210" s="5">
        <f t="shared" si="6"/>
        <v>241</v>
      </c>
    </row>
    <row r="211" spans="1:2" ht="12.75">
      <c r="A211" s="5">
        <f t="shared" si="7"/>
        <v>29.000000000000156</v>
      </c>
      <c r="B211" s="5">
        <f t="shared" si="6"/>
        <v>244</v>
      </c>
    </row>
    <row r="212" spans="1:2" ht="12.75">
      <c r="A212" s="5">
        <f t="shared" si="7"/>
        <v>29.100000000000158</v>
      </c>
      <c r="B212" s="5">
        <f t="shared" si="6"/>
        <v>246</v>
      </c>
    </row>
    <row r="213" spans="1:2" ht="12.75">
      <c r="A213" s="5">
        <f t="shared" si="7"/>
        <v>29.20000000000016</v>
      </c>
      <c r="B213" s="5">
        <f t="shared" si="6"/>
        <v>249</v>
      </c>
    </row>
    <row r="214" spans="1:2" ht="12.75">
      <c r="A214" s="5">
        <f t="shared" si="7"/>
        <v>29.30000000000016</v>
      </c>
      <c r="B214" s="5">
        <f t="shared" si="6"/>
        <v>252</v>
      </c>
    </row>
    <row r="215" spans="1:2" ht="12.75">
      <c r="A215" s="5">
        <f t="shared" si="7"/>
        <v>29.400000000000162</v>
      </c>
      <c r="B215" s="5">
        <f t="shared" si="6"/>
        <v>254</v>
      </c>
    </row>
    <row r="216" spans="1:2" ht="12.75">
      <c r="A216" s="5">
        <f t="shared" si="7"/>
        <v>29.500000000000163</v>
      </c>
      <c r="B216" s="5">
        <f t="shared" si="6"/>
        <v>257</v>
      </c>
    </row>
    <row r="217" spans="1:2" ht="12.75">
      <c r="A217" s="5">
        <f t="shared" si="7"/>
        <v>29.600000000000165</v>
      </c>
      <c r="B217" s="5">
        <f t="shared" si="6"/>
        <v>259</v>
      </c>
    </row>
    <row r="218" spans="1:2" ht="12.75">
      <c r="A218" s="5">
        <f t="shared" si="7"/>
        <v>29.700000000000166</v>
      </c>
      <c r="B218" s="5">
        <f t="shared" si="6"/>
        <v>262</v>
      </c>
    </row>
    <row r="219" spans="1:2" ht="12.75">
      <c r="A219" s="5">
        <f t="shared" si="7"/>
        <v>29.800000000000168</v>
      </c>
      <c r="B219" s="5">
        <f t="shared" si="6"/>
        <v>265</v>
      </c>
    </row>
    <row r="220" spans="1:2" ht="12.75">
      <c r="A220" s="5">
        <f t="shared" si="7"/>
        <v>29.90000000000017</v>
      </c>
      <c r="B220" s="5">
        <f t="shared" si="6"/>
        <v>267</v>
      </c>
    </row>
    <row r="221" spans="1:2" ht="12.75">
      <c r="A221" s="5">
        <f t="shared" si="7"/>
        <v>30.00000000000017</v>
      </c>
      <c r="B221" s="5">
        <f t="shared" si="6"/>
        <v>270</v>
      </c>
    </row>
    <row r="222" spans="1:2" ht="12.75">
      <c r="A222" s="5">
        <f t="shared" si="7"/>
        <v>30.100000000000172</v>
      </c>
      <c r="B222" s="5">
        <f t="shared" si="6"/>
        <v>273</v>
      </c>
    </row>
    <row r="223" spans="1:2" ht="12.75">
      <c r="A223" s="5">
        <f t="shared" si="7"/>
        <v>30.200000000000173</v>
      </c>
      <c r="B223" s="5">
        <f t="shared" si="6"/>
        <v>275</v>
      </c>
    </row>
    <row r="224" spans="1:2" ht="12.75">
      <c r="A224" s="5">
        <f t="shared" si="7"/>
        <v>30.300000000000175</v>
      </c>
      <c r="B224" s="5">
        <f t="shared" si="6"/>
        <v>278</v>
      </c>
    </row>
    <row r="225" spans="1:2" ht="12.75">
      <c r="A225" s="5">
        <f t="shared" si="7"/>
        <v>30.400000000000176</v>
      </c>
      <c r="B225" s="5">
        <f aca="true" t="shared" si="8" ref="B225:B288">ROUND(A225*A225*A225/100,0)</f>
        <v>281</v>
      </c>
    </row>
    <row r="226" spans="1:2" ht="12.75">
      <c r="A226" s="5">
        <f t="shared" si="7"/>
        <v>30.500000000000178</v>
      </c>
      <c r="B226" s="5">
        <f t="shared" si="8"/>
        <v>284</v>
      </c>
    </row>
    <row r="227" spans="1:2" ht="12.75">
      <c r="A227" s="5">
        <f t="shared" si="7"/>
        <v>30.60000000000018</v>
      </c>
      <c r="B227" s="5">
        <f t="shared" si="8"/>
        <v>287</v>
      </c>
    </row>
    <row r="228" spans="1:2" ht="12.75">
      <c r="A228" s="5">
        <f t="shared" si="7"/>
        <v>30.70000000000018</v>
      </c>
      <c r="B228" s="5">
        <f t="shared" si="8"/>
        <v>289</v>
      </c>
    </row>
    <row r="229" spans="1:2" ht="12.75">
      <c r="A229" s="5">
        <f t="shared" si="7"/>
        <v>30.800000000000182</v>
      </c>
      <c r="B229" s="5">
        <f t="shared" si="8"/>
        <v>292</v>
      </c>
    </row>
    <row r="230" spans="1:2" ht="12.75">
      <c r="A230" s="5">
        <f t="shared" si="7"/>
        <v>30.900000000000183</v>
      </c>
      <c r="B230" s="5">
        <f t="shared" si="8"/>
        <v>295</v>
      </c>
    </row>
    <row r="231" spans="1:2" ht="12.75">
      <c r="A231" s="5">
        <f t="shared" si="7"/>
        <v>31.000000000000185</v>
      </c>
      <c r="B231" s="5">
        <f t="shared" si="8"/>
        <v>298</v>
      </c>
    </row>
    <row r="232" spans="1:2" ht="12.75">
      <c r="A232" s="5">
        <f t="shared" si="7"/>
        <v>31.100000000000186</v>
      </c>
      <c r="B232" s="5">
        <f t="shared" si="8"/>
        <v>301</v>
      </c>
    </row>
    <row r="233" spans="1:2" ht="12.75">
      <c r="A233" s="5">
        <f t="shared" si="7"/>
        <v>31.200000000000188</v>
      </c>
      <c r="B233" s="5">
        <f t="shared" si="8"/>
        <v>304</v>
      </c>
    </row>
    <row r="234" spans="1:2" ht="12.75">
      <c r="A234" s="5">
        <f t="shared" si="7"/>
        <v>31.30000000000019</v>
      </c>
      <c r="B234" s="5">
        <f t="shared" si="8"/>
        <v>307</v>
      </c>
    </row>
    <row r="235" spans="1:2" ht="12.75">
      <c r="A235" s="5">
        <f t="shared" si="7"/>
        <v>31.40000000000019</v>
      </c>
      <c r="B235" s="5">
        <f t="shared" si="8"/>
        <v>310</v>
      </c>
    </row>
    <row r="236" spans="1:2" ht="12.75">
      <c r="A236" s="5">
        <f t="shared" si="7"/>
        <v>31.500000000000192</v>
      </c>
      <c r="B236" s="5">
        <f t="shared" si="8"/>
        <v>313</v>
      </c>
    </row>
    <row r="237" spans="1:2" ht="12.75">
      <c r="A237" s="5">
        <f t="shared" si="7"/>
        <v>31.600000000000193</v>
      </c>
      <c r="B237" s="5">
        <f t="shared" si="8"/>
        <v>316</v>
      </c>
    </row>
    <row r="238" spans="1:2" ht="12.75">
      <c r="A238" s="5">
        <f t="shared" si="7"/>
        <v>31.700000000000195</v>
      </c>
      <c r="B238" s="5">
        <f t="shared" si="8"/>
        <v>319</v>
      </c>
    </row>
    <row r="239" spans="1:2" ht="12.75">
      <c r="A239" s="5">
        <f t="shared" si="7"/>
        <v>31.800000000000196</v>
      </c>
      <c r="B239" s="5">
        <f t="shared" si="8"/>
        <v>322</v>
      </c>
    </row>
    <row r="240" spans="1:2" ht="12.75">
      <c r="A240" s="5">
        <f t="shared" si="7"/>
        <v>31.900000000000198</v>
      </c>
      <c r="B240" s="5">
        <f t="shared" si="8"/>
        <v>325</v>
      </c>
    </row>
    <row r="241" spans="1:2" ht="12.75">
      <c r="A241" s="5">
        <f t="shared" si="7"/>
        <v>32.0000000000002</v>
      </c>
      <c r="B241" s="5">
        <f t="shared" si="8"/>
        <v>328</v>
      </c>
    </row>
    <row r="242" spans="1:2" ht="12.75">
      <c r="A242" s="5">
        <f t="shared" si="7"/>
        <v>32.1000000000002</v>
      </c>
      <c r="B242" s="5">
        <f t="shared" si="8"/>
        <v>331</v>
      </c>
    </row>
    <row r="243" spans="1:2" ht="12.75">
      <c r="A243" s="5">
        <f t="shared" si="7"/>
        <v>32.2000000000002</v>
      </c>
      <c r="B243" s="5">
        <f t="shared" si="8"/>
        <v>334</v>
      </c>
    </row>
    <row r="244" spans="1:2" ht="12.75">
      <c r="A244" s="5">
        <f t="shared" si="7"/>
        <v>32.3000000000002</v>
      </c>
      <c r="B244" s="5">
        <f t="shared" si="8"/>
        <v>337</v>
      </c>
    </row>
    <row r="245" spans="1:2" ht="12.75">
      <c r="A245" s="5">
        <f t="shared" si="7"/>
        <v>32.400000000000205</v>
      </c>
      <c r="B245" s="5">
        <f t="shared" si="8"/>
        <v>340</v>
      </c>
    </row>
    <row r="246" spans="1:2" ht="12.75">
      <c r="A246" s="5">
        <f t="shared" si="7"/>
        <v>32.500000000000206</v>
      </c>
      <c r="B246" s="5">
        <f t="shared" si="8"/>
        <v>343</v>
      </c>
    </row>
    <row r="247" spans="1:2" ht="12.75">
      <c r="A247" s="5">
        <f t="shared" si="7"/>
        <v>32.60000000000021</v>
      </c>
      <c r="B247" s="5">
        <f t="shared" si="8"/>
        <v>346</v>
      </c>
    </row>
    <row r="248" spans="1:2" ht="12.75">
      <c r="A248" s="5">
        <f t="shared" si="7"/>
        <v>32.70000000000021</v>
      </c>
      <c r="B248" s="5">
        <f t="shared" si="8"/>
        <v>350</v>
      </c>
    </row>
    <row r="249" spans="1:2" ht="12.75">
      <c r="A249" s="5">
        <f t="shared" si="7"/>
        <v>32.80000000000021</v>
      </c>
      <c r="B249" s="5">
        <f t="shared" si="8"/>
        <v>353</v>
      </c>
    </row>
    <row r="250" spans="1:2" ht="12.75">
      <c r="A250" s="5">
        <f t="shared" si="7"/>
        <v>32.90000000000021</v>
      </c>
      <c r="B250" s="5">
        <f t="shared" si="8"/>
        <v>356</v>
      </c>
    </row>
    <row r="251" spans="1:2" ht="12.75">
      <c r="A251" s="5">
        <f t="shared" si="7"/>
        <v>33.00000000000021</v>
      </c>
      <c r="B251" s="5">
        <f t="shared" si="8"/>
        <v>359</v>
      </c>
    </row>
    <row r="252" spans="1:2" ht="12.75">
      <c r="A252" s="5">
        <f t="shared" si="7"/>
        <v>33.100000000000215</v>
      </c>
      <c r="B252" s="5">
        <f t="shared" si="8"/>
        <v>363</v>
      </c>
    </row>
    <row r="253" spans="1:2" ht="12.75">
      <c r="A253" s="5">
        <f t="shared" si="7"/>
        <v>33.200000000000216</v>
      </c>
      <c r="B253" s="5">
        <f t="shared" si="8"/>
        <v>366</v>
      </c>
    </row>
    <row r="254" spans="1:2" ht="12.75">
      <c r="A254" s="5">
        <f t="shared" si="7"/>
        <v>33.30000000000022</v>
      </c>
      <c r="B254" s="5">
        <f t="shared" si="8"/>
        <v>369</v>
      </c>
    </row>
    <row r="255" spans="1:2" ht="12.75">
      <c r="A255" s="5">
        <f t="shared" si="7"/>
        <v>33.40000000000022</v>
      </c>
      <c r="B255" s="5">
        <f t="shared" si="8"/>
        <v>373</v>
      </c>
    </row>
    <row r="256" spans="1:2" ht="12.75">
      <c r="A256" s="5">
        <f t="shared" si="7"/>
        <v>33.50000000000022</v>
      </c>
      <c r="B256" s="5">
        <f t="shared" si="8"/>
        <v>376</v>
      </c>
    </row>
    <row r="257" spans="1:2" ht="12.75">
      <c r="A257" s="5">
        <f t="shared" si="7"/>
        <v>33.60000000000022</v>
      </c>
      <c r="B257" s="5">
        <f t="shared" si="8"/>
        <v>379</v>
      </c>
    </row>
    <row r="258" spans="1:2" ht="12.75">
      <c r="A258" s="5">
        <f t="shared" si="7"/>
        <v>33.70000000000022</v>
      </c>
      <c r="B258" s="5">
        <f t="shared" si="8"/>
        <v>383</v>
      </c>
    </row>
    <row r="259" spans="1:2" ht="12.75">
      <c r="A259" s="5">
        <f aca="true" t="shared" si="9" ref="A259:A322">A258+0.1</f>
        <v>33.800000000000225</v>
      </c>
      <c r="B259" s="5">
        <f t="shared" si="8"/>
        <v>386</v>
      </c>
    </row>
    <row r="260" spans="1:2" ht="12.75">
      <c r="A260" s="5">
        <f t="shared" si="9"/>
        <v>33.900000000000226</v>
      </c>
      <c r="B260" s="5">
        <f t="shared" si="8"/>
        <v>390</v>
      </c>
    </row>
    <row r="261" spans="1:2" ht="12.75">
      <c r="A261" s="5">
        <f t="shared" si="9"/>
        <v>34.00000000000023</v>
      </c>
      <c r="B261" s="5">
        <f t="shared" si="8"/>
        <v>393</v>
      </c>
    </row>
    <row r="262" spans="1:2" ht="12.75">
      <c r="A262" s="5">
        <f t="shared" si="9"/>
        <v>34.10000000000023</v>
      </c>
      <c r="B262" s="5">
        <f t="shared" si="8"/>
        <v>397</v>
      </c>
    </row>
    <row r="263" spans="1:2" ht="12.75">
      <c r="A263" s="5">
        <f t="shared" si="9"/>
        <v>34.20000000000023</v>
      </c>
      <c r="B263" s="5">
        <f t="shared" si="8"/>
        <v>400</v>
      </c>
    </row>
    <row r="264" spans="1:2" ht="12.75">
      <c r="A264" s="5">
        <f t="shared" si="9"/>
        <v>34.30000000000023</v>
      </c>
      <c r="B264" s="5">
        <f t="shared" si="8"/>
        <v>404</v>
      </c>
    </row>
    <row r="265" spans="1:2" ht="12.75">
      <c r="A265" s="5">
        <f t="shared" si="9"/>
        <v>34.40000000000023</v>
      </c>
      <c r="B265" s="5">
        <f t="shared" si="8"/>
        <v>407</v>
      </c>
    </row>
    <row r="266" spans="1:2" ht="12.75">
      <c r="A266" s="5">
        <f t="shared" si="9"/>
        <v>34.500000000000234</v>
      </c>
      <c r="B266" s="5">
        <f t="shared" si="8"/>
        <v>411</v>
      </c>
    </row>
    <row r="267" spans="1:2" ht="12.75">
      <c r="A267" s="5">
        <f t="shared" si="9"/>
        <v>34.600000000000236</v>
      </c>
      <c r="B267" s="5">
        <f t="shared" si="8"/>
        <v>414</v>
      </c>
    </row>
    <row r="268" spans="1:2" ht="12.75">
      <c r="A268" s="5">
        <f t="shared" si="9"/>
        <v>34.70000000000024</v>
      </c>
      <c r="B268" s="5">
        <f t="shared" si="8"/>
        <v>418</v>
      </c>
    </row>
    <row r="269" spans="1:2" ht="12.75">
      <c r="A269" s="5">
        <f t="shared" si="9"/>
        <v>34.80000000000024</v>
      </c>
      <c r="B269" s="5">
        <f t="shared" si="8"/>
        <v>421</v>
      </c>
    </row>
    <row r="270" spans="1:2" ht="12.75">
      <c r="A270" s="5">
        <f t="shared" si="9"/>
        <v>34.90000000000024</v>
      </c>
      <c r="B270" s="5">
        <f t="shared" si="8"/>
        <v>425</v>
      </c>
    </row>
    <row r="271" spans="1:2" ht="12.75">
      <c r="A271" s="5">
        <f t="shared" si="9"/>
        <v>35.00000000000024</v>
      </c>
      <c r="B271" s="5">
        <f t="shared" si="8"/>
        <v>429</v>
      </c>
    </row>
    <row r="272" spans="1:2" ht="12.75">
      <c r="A272" s="5">
        <f t="shared" si="9"/>
        <v>35.10000000000024</v>
      </c>
      <c r="B272" s="5">
        <f t="shared" si="8"/>
        <v>432</v>
      </c>
    </row>
    <row r="273" spans="1:2" ht="12.75">
      <c r="A273" s="5">
        <f t="shared" si="9"/>
        <v>35.200000000000244</v>
      </c>
      <c r="B273" s="5">
        <f t="shared" si="8"/>
        <v>436</v>
      </c>
    </row>
    <row r="274" spans="1:2" ht="12.75">
      <c r="A274" s="5">
        <f t="shared" si="9"/>
        <v>35.300000000000246</v>
      </c>
      <c r="B274" s="5">
        <f t="shared" si="8"/>
        <v>440</v>
      </c>
    </row>
    <row r="275" spans="1:2" ht="12.75">
      <c r="A275" s="5">
        <f t="shared" si="9"/>
        <v>35.40000000000025</v>
      </c>
      <c r="B275" s="5">
        <f t="shared" si="8"/>
        <v>444</v>
      </c>
    </row>
    <row r="276" spans="1:2" ht="12.75">
      <c r="A276" s="5">
        <f t="shared" si="9"/>
        <v>35.50000000000025</v>
      </c>
      <c r="B276" s="5">
        <f t="shared" si="8"/>
        <v>447</v>
      </c>
    </row>
    <row r="277" spans="1:2" ht="12.75">
      <c r="A277" s="5">
        <f t="shared" si="9"/>
        <v>35.60000000000025</v>
      </c>
      <c r="B277" s="5">
        <f t="shared" si="8"/>
        <v>451</v>
      </c>
    </row>
    <row r="278" spans="1:2" ht="12.75">
      <c r="A278" s="5">
        <f t="shared" si="9"/>
        <v>35.70000000000025</v>
      </c>
      <c r="B278" s="5">
        <f t="shared" si="8"/>
        <v>455</v>
      </c>
    </row>
    <row r="279" spans="1:2" ht="12.75">
      <c r="A279" s="5">
        <f t="shared" si="9"/>
        <v>35.80000000000025</v>
      </c>
      <c r="B279" s="5">
        <f t="shared" si="8"/>
        <v>459</v>
      </c>
    </row>
    <row r="280" spans="1:2" ht="12.75">
      <c r="A280" s="5">
        <f t="shared" si="9"/>
        <v>35.900000000000254</v>
      </c>
      <c r="B280" s="5">
        <f t="shared" si="8"/>
        <v>463</v>
      </c>
    </row>
    <row r="281" spans="1:2" ht="12.75">
      <c r="A281" s="5">
        <f t="shared" si="9"/>
        <v>36.000000000000256</v>
      </c>
      <c r="B281" s="5">
        <f t="shared" si="8"/>
        <v>467</v>
      </c>
    </row>
    <row r="282" spans="1:2" ht="12.75">
      <c r="A282" s="5">
        <f t="shared" si="9"/>
        <v>36.10000000000026</v>
      </c>
      <c r="B282" s="5">
        <f t="shared" si="8"/>
        <v>470</v>
      </c>
    </row>
    <row r="283" spans="1:2" ht="12.75">
      <c r="A283" s="5">
        <f t="shared" si="9"/>
        <v>36.20000000000026</v>
      </c>
      <c r="B283" s="5">
        <f t="shared" si="8"/>
        <v>474</v>
      </c>
    </row>
    <row r="284" spans="1:2" ht="12.75">
      <c r="A284" s="5">
        <f t="shared" si="9"/>
        <v>36.30000000000026</v>
      </c>
      <c r="B284" s="5">
        <f t="shared" si="8"/>
        <v>478</v>
      </c>
    </row>
    <row r="285" spans="1:2" ht="12.75">
      <c r="A285" s="5">
        <f t="shared" si="9"/>
        <v>36.40000000000026</v>
      </c>
      <c r="B285" s="5">
        <f t="shared" si="8"/>
        <v>482</v>
      </c>
    </row>
    <row r="286" spans="1:2" ht="12.75">
      <c r="A286" s="5">
        <f t="shared" si="9"/>
        <v>36.50000000000026</v>
      </c>
      <c r="B286" s="5">
        <f t="shared" si="8"/>
        <v>486</v>
      </c>
    </row>
    <row r="287" spans="1:2" ht="12.75">
      <c r="A287" s="5">
        <f t="shared" si="9"/>
        <v>36.600000000000264</v>
      </c>
      <c r="B287" s="5">
        <f t="shared" si="8"/>
        <v>490</v>
      </c>
    </row>
    <row r="288" spans="1:2" ht="12.75">
      <c r="A288" s="5">
        <f t="shared" si="9"/>
        <v>36.700000000000266</v>
      </c>
      <c r="B288" s="5">
        <f t="shared" si="8"/>
        <v>494</v>
      </c>
    </row>
    <row r="289" spans="1:2" ht="12.75">
      <c r="A289" s="5">
        <f t="shared" si="9"/>
        <v>36.80000000000027</v>
      </c>
      <c r="B289" s="5">
        <f aca="true" t="shared" si="10" ref="B289:B352">ROUND(A289*A289*A289/100,0)</f>
        <v>498</v>
      </c>
    </row>
    <row r="290" spans="1:2" ht="12.75">
      <c r="A290" s="5">
        <f t="shared" si="9"/>
        <v>36.90000000000027</v>
      </c>
      <c r="B290" s="5">
        <f t="shared" si="10"/>
        <v>502</v>
      </c>
    </row>
    <row r="291" spans="1:2" ht="12.75">
      <c r="A291" s="5">
        <f t="shared" si="9"/>
        <v>37.00000000000027</v>
      </c>
      <c r="B291" s="5">
        <f t="shared" si="10"/>
        <v>507</v>
      </c>
    </row>
    <row r="292" spans="1:2" ht="12.75">
      <c r="A292" s="5">
        <f t="shared" si="9"/>
        <v>37.10000000000027</v>
      </c>
      <c r="B292" s="5">
        <f t="shared" si="10"/>
        <v>511</v>
      </c>
    </row>
    <row r="293" spans="1:2" ht="12.75">
      <c r="A293" s="5">
        <f t="shared" si="9"/>
        <v>37.20000000000027</v>
      </c>
      <c r="B293" s="5">
        <f t="shared" si="10"/>
        <v>515</v>
      </c>
    </row>
    <row r="294" spans="1:2" ht="12.75">
      <c r="A294" s="5">
        <f t="shared" si="9"/>
        <v>37.300000000000274</v>
      </c>
      <c r="B294" s="5">
        <f t="shared" si="10"/>
        <v>519</v>
      </c>
    </row>
    <row r="295" spans="1:2" ht="12.75">
      <c r="A295" s="5">
        <f t="shared" si="9"/>
        <v>37.400000000000276</v>
      </c>
      <c r="B295" s="5">
        <f t="shared" si="10"/>
        <v>523</v>
      </c>
    </row>
    <row r="296" spans="1:2" ht="12.75">
      <c r="A296" s="5">
        <f t="shared" si="9"/>
        <v>37.50000000000028</v>
      </c>
      <c r="B296" s="5">
        <f t="shared" si="10"/>
        <v>527</v>
      </c>
    </row>
    <row r="297" spans="1:2" ht="12.75">
      <c r="A297" s="5">
        <f t="shared" si="9"/>
        <v>37.60000000000028</v>
      </c>
      <c r="B297" s="5">
        <f t="shared" si="10"/>
        <v>532</v>
      </c>
    </row>
    <row r="298" spans="1:2" ht="12.75">
      <c r="A298" s="5">
        <f t="shared" si="9"/>
        <v>37.70000000000028</v>
      </c>
      <c r="B298" s="5">
        <f t="shared" si="10"/>
        <v>536</v>
      </c>
    </row>
    <row r="299" spans="1:2" ht="12.75">
      <c r="A299" s="5">
        <f t="shared" si="9"/>
        <v>37.80000000000028</v>
      </c>
      <c r="B299" s="5">
        <f t="shared" si="10"/>
        <v>540</v>
      </c>
    </row>
    <row r="300" spans="1:2" ht="12.75">
      <c r="A300" s="5">
        <f t="shared" si="9"/>
        <v>37.90000000000028</v>
      </c>
      <c r="B300" s="5">
        <f t="shared" si="10"/>
        <v>544</v>
      </c>
    </row>
    <row r="301" spans="1:2" ht="12.75">
      <c r="A301" s="5">
        <f t="shared" si="9"/>
        <v>38.000000000000284</v>
      </c>
      <c r="B301" s="5">
        <f t="shared" si="10"/>
        <v>549</v>
      </c>
    </row>
    <row r="302" spans="1:2" ht="12.75">
      <c r="A302" s="5">
        <f t="shared" si="9"/>
        <v>38.100000000000286</v>
      </c>
      <c r="B302" s="5">
        <f t="shared" si="10"/>
        <v>553</v>
      </c>
    </row>
    <row r="303" spans="1:2" ht="12.75">
      <c r="A303" s="5">
        <f t="shared" si="9"/>
        <v>38.20000000000029</v>
      </c>
      <c r="B303" s="5">
        <f t="shared" si="10"/>
        <v>557</v>
      </c>
    </row>
    <row r="304" spans="1:2" ht="12.75">
      <c r="A304" s="5">
        <f t="shared" si="9"/>
        <v>38.30000000000029</v>
      </c>
      <c r="B304" s="5">
        <f t="shared" si="10"/>
        <v>562</v>
      </c>
    </row>
    <row r="305" spans="1:2" ht="12.75">
      <c r="A305" s="5">
        <f t="shared" si="9"/>
        <v>38.40000000000029</v>
      </c>
      <c r="B305" s="5">
        <f t="shared" si="10"/>
        <v>566</v>
      </c>
    </row>
    <row r="306" spans="1:2" ht="12.75">
      <c r="A306" s="5">
        <f t="shared" si="9"/>
        <v>38.50000000000029</v>
      </c>
      <c r="B306" s="5">
        <f t="shared" si="10"/>
        <v>571</v>
      </c>
    </row>
    <row r="307" spans="1:2" ht="12.75">
      <c r="A307" s="5">
        <f t="shared" si="9"/>
        <v>38.60000000000029</v>
      </c>
      <c r="B307" s="5">
        <f t="shared" si="10"/>
        <v>575</v>
      </c>
    </row>
    <row r="308" spans="1:2" ht="12.75">
      <c r="A308" s="5">
        <f t="shared" si="9"/>
        <v>38.700000000000294</v>
      </c>
      <c r="B308" s="5">
        <f t="shared" si="10"/>
        <v>580</v>
      </c>
    </row>
    <row r="309" spans="1:2" ht="12.75">
      <c r="A309" s="5">
        <f t="shared" si="9"/>
        <v>38.800000000000296</v>
      </c>
      <c r="B309" s="5">
        <f t="shared" si="10"/>
        <v>584</v>
      </c>
    </row>
    <row r="310" spans="1:2" ht="12.75">
      <c r="A310" s="5">
        <f t="shared" si="9"/>
        <v>38.9000000000003</v>
      </c>
      <c r="B310" s="5">
        <f t="shared" si="10"/>
        <v>589</v>
      </c>
    </row>
    <row r="311" spans="1:2" ht="12.75">
      <c r="A311" s="5">
        <f t="shared" si="9"/>
        <v>39.0000000000003</v>
      </c>
      <c r="B311" s="5">
        <f t="shared" si="10"/>
        <v>593</v>
      </c>
    </row>
    <row r="312" spans="1:2" ht="12.75">
      <c r="A312" s="5">
        <f t="shared" si="9"/>
        <v>39.1000000000003</v>
      </c>
      <c r="B312" s="5">
        <f t="shared" si="10"/>
        <v>598</v>
      </c>
    </row>
    <row r="313" spans="1:2" ht="12.75">
      <c r="A313" s="5">
        <f t="shared" si="9"/>
        <v>39.2000000000003</v>
      </c>
      <c r="B313" s="5">
        <f t="shared" si="10"/>
        <v>602</v>
      </c>
    </row>
    <row r="314" spans="1:2" ht="12.75">
      <c r="A314" s="5">
        <f t="shared" si="9"/>
        <v>39.3000000000003</v>
      </c>
      <c r="B314" s="5">
        <f t="shared" si="10"/>
        <v>607</v>
      </c>
    </row>
    <row r="315" spans="1:2" ht="12.75">
      <c r="A315" s="5">
        <f t="shared" si="9"/>
        <v>39.400000000000304</v>
      </c>
      <c r="B315" s="5">
        <f t="shared" si="10"/>
        <v>612</v>
      </c>
    </row>
    <row r="316" spans="1:2" ht="12.75">
      <c r="A316" s="5">
        <f t="shared" si="9"/>
        <v>39.500000000000306</v>
      </c>
      <c r="B316" s="5">
        <f t="shared" si="10"/>
        <v>616</v>
      </c>
    </row>
    <row r="317" spans="1:2" ht="12.75">
      <c r="A317" s="5">
        <f t="shared" si="9"/>
        <v>39.60000000000031</v>
      </c>
      <c r="B317" s="5">
        <f t="shared" si="10"/>
        <v>621</v>
      </c>
    </row>
    <row r="318" spans="1:2" ht="12.75">
      <c r="A318" s="5">
        <f t="shared" si="9"/>
        <v>39.70000000000031</v>
      </c>
      <c r="B318" s="5">
        <f t="shared" si="10"/>
        <v>626</v>
      </c>
    </row>
    <row r="319" spans="1:2" ht="12.75">
      <c r="A319" s="5">
        <f t="shared" si="9"/>
        <v>39.80000000000031</v>
      </c>
      <c r="B319" s="5">
        <f t="shared" si="10"/>
        <v>630</v>
      </c>
    </row>
    <row r="320" spans="1:2" ht="12.75">
      <c r="A320" s="5">
        <f t="shared" si="9"/>
        <v>39.90000000000031</v>
      </c>
      <c r="B320" s="5">
        <f t="shared" si="10"/>
        <v>635</v>
      </c>
    </row>
    <row r="321" spans="1:2" ht="12.75">
      <c r="A321" s="5">
        <f t="shared" si="9"/>
        <v>40.00000000000031</v>
      </c>
      <c r="B321" s="5">
        <f t="shared" si="10"/>
        <v>640</v>
      </c>
    </row>
    <row r="322" spans="1:2" ht="12.75">
      <c r="A322" s="5">
        <f t="shared" si="9"/>
        <v>40.100000000000314</v>
      </c>
      <c r="B322" s="5">
        <f t="shared" si="10"/>
        <v>645</v>
      </c>
    </row>
    <row r="323" spans="1:2" ht="12.75">
      <c r="A323" s="5">
        <f aca="true" t="shared" si="11" ref="A323:A386">A322+0.1</f>
        <v>40.200000000000315</v>
      </c>
      <c r="B323" s="5">
        <f t="shared" si="10"/>
        <v>650</v>
      </c>
    </row>
    <row r="324" spans="1:2" ht="12.75">
      <c r="A324" s="5">
        <f t="shared" si="11"/>
        <v>40.30000000000032</v>
      </c>
      <c r="B324" s="5">
        <f t="shared" si="10"/>
        <v>655</v>
      </c>
    </row>
    <row r="325" spans="1:2" ht="12.75">
      <c r="A325" s="5">
        <f t="shared" si="11"/>
        <v>40.40000000000032</v>
      </c>
      <c r="B325" s="5">
        <f t="shared" si="10"/>
        <v>659</v>
      </c>
    </row>
    <row r="326" spans="1:2" ht="12.75">
      <c r="A326" s="5">
        <f t="shared" si="11"/>
        <v>40.50000000000032</v>
      </c>
      <c r="B326" s="5">
        <f t="shared" si="10"/>
        <v>664</v>
      </c>
    </row>
    <row r="327" spans="1:2" ht="12.75">
      <c r="A327" s="5">
        <f t="shared" si="11"/>
        <v>40.60000000000032</v>
      </c>
      <c r="B327" s="5">
        <f t="shared" si="10"/>
        <v>669</v>
      </c>
    </row>
    <row r="328" spans="1:2" ht="12.75">
      <c r="A328" s="5">
        <f t="shared" si="11"/>
        <v>40.70000000000032</v>
      </c>
      <c r="B328" s="5">
        <f t="shared" si="10"/>
        <v>674</v>
      </c>
    </row>
    <row r="329" spans="1:2" ht="12.75">
      <c r="A329" s="5">
        <f t="shared" si="11"/>
        <v>40.800000000000324</v>
      </c>
      <c r="B329" s="5">
        <f t="shared" si="10"/>
        <v>679</v>
      </c>
    </row>
    <row r="330" spans="1:2" ht="12.75">
      <c r="A330" s="5">
        <f t="shared" si="11"/>
        <v>40.900000000000325</v>
      </c>
      <c r="B330" s="5">
        <f t="shared" si="10"/>
        <v>684</v>
      </c>
    </row>
    <row r="331" spans="1:2" ht="12.75">
      <c r="A331" s="5">
        <f t="shared" si="11"/>
        <v>41.00000000000033</v>
      </c>
      <c r="B331" s="5">
        <f t="shared" si="10"/>
        <v>689</v>
      </c>
    </row>
    <row r="332" spans="1:2" ht="12.75">
      <c r="A332" s="5">
        <f t="shared" si="11"/>
        <v>41.10000000000033</v>
      </c>
      <c r="B332" s="5">
        <f t="shared" si="10"/>
        <v>694</v>
      </c>
    </row>
    <row r="333" spans="1:2" ht="12.75">
      <c r="A333" s="5">
        <f t="shared" si="11"/>
        <v>41.20000000000033</v>
      </c>
      <c r="B333" s="5">
        <f t="shared" si="10"/>
        <v>699</v>
      </c>
    </row>
    <row r="334" spans="1:2" ht="12.75">
      <c r="A334" s="5">
        <f t="shared" si="11"/>
        <v>41.30000000000033</v>
      </c>
      <c r="B334" s="5">
        <f t="shared" si="10"/>
        <v>704</v>
      </c>
    </row>
    <row r="335" spans="1:2" ht="12.75">
      <c r="A335" s="5">
        <f t="shared" si="11"/>
        <v>41.40000000000033</v>
      </c>
      <c r="B335" s="5">
        <f t="shared" si="10"/>
        <v>710</v>
      </c>
    </row>
    <row r="336" spans="1:2" ht="12.75">
      <c r="A336" s="5">
        <f t="shared" si="11"/>
        <v>41.500000000000334</v>
      </c>
      <c r="B336" s="5">
        <f t="shared" si="10"/>
        <v>715</v>
      </c>
    </row>
    <row r="337" spans="1:2" ht="12.75">
      <c r="A337" s="5">
        <f t="shared" si="11"/>
        <v>41.600000000000335</v>
      </c>
      <c r="B337" s="5">
        <f t="shared" si="10"/>
        <v>720</v>
      </c>
    </row>
    <row r="338" spans="1:2" ht="12.75">
      <c r="A338" s="5">
        <f t="shared" si="11"/>
        <v>41.70000000000034</v>
      </c>
      <c r="B338" s="5">
        <f t="shared" si="10"/>
        <v>725</v>
      </c>
    </row>
    <row r="339" spans="1:2" ht="12.75">
      <c r="A339" s="5">
        <f t="shared" si="11"/>
        <v>41.80000000000034</v>
      </c>
      <c r="B339" s="5">
        <f t="shared" si="10"/>
        <v>730</v>
      </c>
    </row>
    <row r="340" spans="1:2" ht="12.75">
      <c r="A340" s="5">
        <f t="shared" si="11"/>
        <v>41.90000000000034</v>
      </c>
      <c r="B340" s="5">
        <f t="shared" si="10"/>
        <v>736</v>
      </c>
    </row>
    <row r="341" spans="1:2" ht="12.75">
      <c r="A341" s="5">
        <f t="shared" si="11"/>
        <v>42.00000000000034</v>
      </c>
      <c r="B341" s="5">
        <f t="shared" si="10"/>
        <v>741</v>
      </c>
    </row>
    <row r="342" spans="1:2" ht="12.75">
      <c r="A342" s="5">
        <f t="shared" si="11"/>
        <v>42.10000000000034</v>
      </c>
      <c r="B342" s="5">
        <f t="shared" si="10"/>
        <v>746</v>
      </c>
    </row>
    <row r="343" spans="1:2" ht="12.75">
      <c r="A343" s="5">
        <f t="shared" si="11"/>
        <v>42.200000000000344</v>
      </c>
      <c r="B343" s="5">
        <f t="shared" si="10"/>
        <v>752</v>
      </c>
    </row>
    <row r="344" spans="1:2" ht="12.75">
      <c r="A344" s="5">
        <f t="shared" si="11"/>
        <v>42.300000000000345</v>
      </c>
      <c r="B344" s="5">
        <f t="shared" si="10"/>
        <v>757</v>
      </c>
    </row>
    <row r="345" spans="1:2" ht="12.75">
      <c r="A345" s="5">
        <f t="shared" si="11"/>
        <v>42.40000000000035</v>
      </c>
      <c r="B345" s="5">
        <f t="shared" si="10"/>
        <v>762</v>
      </c>
    </row>
    <row r="346" spans="1:2" ht="12.75">
      <c r="A346" s="5">
        <f t="shared" si="11"/>
        <v>42.50000000000035</v>
      </c>
      <c r="B346" s="5">
        <f t="shared" si="10"/>
        <v>768</v>
      </c>
    </row>
    <row r="347" spans="1:2" ht="12.75">
      <c r="A347" s="5">
        <f t="shared" si="11"/>
        <v>42.60000000000035</v>
      </c>
      <c r="B347" s="5">
        <f t="shared" si="10"/>
        <v>773</v>
      </c>
    </row>
    <row r="348" spans="1:2" ht="12.75">
      <c r="A348" s="5">
        <f t="shared" si="11"/>
        <v>42.70000000000035</v>
      </c>
      <c r="B348" s="5">
        <f t="shared" si="10"/>
        <v>779</v>
      </c>
    </row>
    <row r="349" spans="1:2" ht="12.75">
      <c r="A349" s="5">
        <f t="shared" si="11"/>
        <v>42.80000000000035</v>
      </c>
      <c r="B349" s="5">
        <f t="shared" si="10"/>
        <v>784</v>
      </c>
    </row>
    <row r="350" spans="1:2" ht="12.75">
      <c r="A350" s="5">
        <f t="shared" si="11"/>
        <v>42.900000000000354</v>
      </c>
      <c r="B350" s="5">
        <f t="shared" si="10"/>
        <v>790</v>
      </c>
    </row>
    <row r="351" spans="1:2" ht="12.75">
      <c r="A351" s="5">
        <f t="shared" si="11"/>
        <v>43.000000000000355</v>
      </c>
      <c r="B351" s="5">
        <f t="shared" si="10"/>
        <v>795</v>
      </c>
    </row>
    <row r="352" spans="1:2" ht="12.75">
      <c r="A352" s="5">
        <f t="shared" si="11"/>
        <v>43.10000000000036</v>
      </c>
      <c r="B352" s="5">
        <f t="shared" si="10"/>
        <v>801</v>
      </c>
    </row>
    <row r="353" spans="1:2" ht="12.75">
      <c r="A353" s="5">
        <f t="shared" si="11"/>
        <v>43.20000000000036</v>
      </c>
      <c r="B353" s="5">
        <f aca="true" t="shared" si="12" ref="B353:B416">ROUND(A353*A353*A353/100,0)</f>
        <v>806</v>
      </c>
    </row>
    <row r="354" spans="1:2" ht="12.75">
      <c r="A354" s="5">
        <f t="shared" si="11"/>
        <v>43.30000000000036</v>
      </c>
      <c r="B354" s="5">
        <f t="shared" si="12"/>
        <v>812</v>
      </c>
    </row>
    <row r="355" spans="1:2" ht="12.75">
      <c r="A355" s="5">
        <f t="shared" si="11"/>
        <v>43.40000000000036</v>
      </c>
      <c r="B355" s="5">
        <f t="shared" si="12"/>
        <v>817</v>
      </c>
    </row>
    <row r="356" spans="1:2" ht="12.75">
      <c r="A356" s="5">
        <f t="shared" si="11"/>
        <v>43.50000000000036</v>
      </c>
      <c r="B356" s="5">
        <f t="shared" si="12"/>
        <v>823</v>
      </c>
    </row>
    <row r="357" spans="1:2" ht="12.75">
      <c r="A357" s="5">
        <f t="shared" si="11"/>
        <v>43.600000000000364</v>
      </c>
      <c r="B357" s="5">
        <f t="shared" si="12"/>
        <v>829</v>
      </c>
    </row>
    <row r="358" spans="1:2" ht="12.75">
      <c r="A358" s="5">
        <f t="shared" si="11"/>
        <v>43.700000000000365</v>
      </c>
      <c r="B358" s="5">
        <f t="shared" si="12"/>
        <v>835</v>
      </c>
    </row>
    <row r="359" spans="1:2" ht="12.75">
      <c r="A359" s="5">
        <f t="shared" si="11"/>
        <v>43.80000000000037</v>
      </c>
      <c r="B359" s="5">
        <f t="shared" si="12"/>
        <v>840</v>
      </c>
    </row>
    <row r="360" spans="1:2" ht="12.75">
      <c r="A360" s="5">
        <f t="shared" si="11"/>
        <v>43.90000000000037</v>
      </c>
      <c r="B360" s="5">
        <f t="shared" si="12"/>
        <v>846</v>
      </c>
    </row>
    <row r="361" spans="1:2" ht="12.75">
      <c r="A361" s="5">
        <f t="shared" si="11"/>
        <v>44.00000000000037</v>
      </c>
      <c r="B361" s="5">
        <f t="shared" si="12"/>
        <v>852</v>
      </c>
    </row>
    <row r="362" spans="1:2" ht="12.75">
      <c r="A362" s="5">
        <f t="shared" si="11"/>
        <v>44.10000000000037</v>
      </c>
      <c r="B362" s="5">
        <f t="shared" si="12"/>
        <v>858</v>
      </c>
    </row>
    <row r="363" spans="1:2" ht="12.75">
      <c r="A363" s="5">
        <f t="shared" si="11"/>
        <v>44.20000000000037</v>
      </c>
      <c r="B363" s="5">
        <f t="shared" si="12"/>
        <v>864</v>
      </c>
    </row>
    <row r="364" spans="1:2" ht="12.75">
      <c r="A364" s="5">
        <f t="shared" si="11"/>
        <v>44.300000000000374</v>
      </c>
      <c r="B364" s="5">
        <f t="shared" si="12"/>
        <v>869</v>
      </c>
    </row>
    <row r="365" spans="1:2" ht="12.75">
      <c r="A365" s="5">
        <f t="shared" si="11"/>
        <v>44.400000000000375</v>
      </c>
      <c r="B365" s="5">
        <f t="shared" si="12"/>
        <v>875</v>
      </c>
    </row>
    <row r="366" spans="1:2" ht="12.75">
      <c r="A366" s="5">
        <f t="shared" si="11"/>
        <v>44.50000000000038</v>
      </c>
      <c r="B366" s="5">
        <f t="shared" si="12"/>
        <v>881</v>
      </c>
    </row>
    <row r="367" spans="1:2" ht="12.75">
      <c r="A367" s="5">
        <f t="shared" si="11"/>
        <v>44.60000000000038</v>
      </c>
      <c r="B367" s="5">
        <f t="shared" si="12"/>
        <v>887</v>
      </c>
    </row>
    <row r="368" spans="1:2" ht="12.75">
      <c r="A368" s="5">
        <f t="shared" si="11"/>
        <v>44.70000000000038</v>
      </c>
      <c r="B368" s="5">
        <f t="shared" si="12"/>
        <v>893</v>
      </c>
    </row>
    <row r="369" spans="1:2" ht="12.75">
      <c r="A369" s="5">
        <f t="shared" si="11"/>
        <v>44.80000000000038</v>
      </c>
      <c r="B369" s="5">
        <f t="shared" si="12"/>
        <v>899</v>
      </c>
    </row>
    <row r="370" spans="1:2" ht="12.75">
      <c r="A370" s="5">
        <f t="shared" si="11"/>
        <v>44.90000000000038</v>
      </c>
      <c r="B370" s="5">
        <f t="shared" si="12"/>
        <v>905</v>
      </c>
    </row>
    <row r="371" spans="1:2" ht="12.75">
      <c r="A371" s="5">
        <f t="shared" si="11"/>
        <v>45.000000000000384</v>
      </c>
      <c r="B371" s="5">
        <f t="shared" si="12"/>
        <v>911</v>
      </c>
    </row>
    <row r="372" spans="1:2" ht="12.75">
      <c r="A372" s="5">
        <f t="shared" si="11"/>
        <v>45.100000000000385</v>
      </c>
      <c r="B372" s="5">
        <f t="shared" si="12"/>
        <v>917</v>
      </c>
    </row>
    <row r="373" spans="1:2" ht="12.75">
      <c r="A373" s="5">
        <f t="shared" si="11"/>
        <v>45.20000000000039</v>
      </c>
      <c r="B373" s="5">
        <f t="shared" si="12"/>
        <v>923</v>
      </c>
    </row>
    <row r="374" spans="1:2" ht="12.75">
      <c r="A374" s="5">
        <f t="shared" si="11"/>
        <v>45.30000000000039</v>
      </c>
      <c r="B374" s="5">
        <f t="shared" si="12"/>
        <v>930</v>
      </c>
    </row>
    <row r="375" spans="1:2" ht="12.75">
      <c r="A375" s="5">
        <f t="shared" si="11"/>
        <v>45.40000000000039</v>
      </c>
      <c r="B375" s="5">
        <f t="shared" si="12"/>
        <v>936</v>
      </c>
    </row>
    <row r="376" spans="1:2" ht="12.75">
      <c r="A376" s="5">
        <f t="shared" si="11"/>
        <v>45.50000000000039</v>
      </c>
      <c r="B376" s="5">
        <f t="shared" si="12"/>
        <v>942</v>
      </c>
    </row>
    <row r="377" spans="1:2" ht="12.75">
      <c r="A377" s="5">
        <f t="shared" si="11"/>
        <v>45.60000000000039</v>
      </c>
      <c r="B377" s="5">
        <f t="shared" si="12"/>
        <v>948</v>
      </c>
    </row>
    <row r="378" spans="1:2" ht="12.75">
      <c r="A378" s="5">
        <f t="shared" si="11"/>
        <v>45.700000000000394</v>
      </c>
      <c r="B378" s="5">
        <f t="shared" si="12"/>
        <v>954</v>
      </c>
    </row>
    <row r="379" spans="1:2" ht="12.75">
      <c r="A379" s="5">
        <f t="shared" si="11"/>
        <v>45.800000000000395</v>
      </c>
      <c r="B379" s="5">
        <f t="shared" si="12"/>
        <v>961</v>
      </c>
    </row>
    <row r="380" spans="1:2" ht="12.75">
      <c r="A380" s="5">
        <f t="shared" si="11"/>
        <v>45.9000000000004</v>
      </c>
      <c r="B380" s="5">
        <f t="shared" si="12"/>
        <v>967</v>
      </c>
    </row>
    <row r="381" spans="1:2" ht="12.75">
      <c r="A381" s="5">
        <f t="shared" si="11"/>
        <v>46.0000000000004</v>
      </c>
      <c r="B381" s="5">
        <f t="shared" si="12"/>
        <v>973</v>
      </c>
    </row>
    <row r="382" spans="1:2" ht="12.75">
      <c r="A382" s="5">
        <f t="shared" si="11"/>
        <v>46.1000000000004</v>
      </c>
      <c r="B382" s="5">
        <f t="shared" si="12"/>
        <v>980</v>
      </c>
    </row>
    <row r="383" spans="1:2" ht="12.75">
      <c r="A383" s="5">
        <f t="shared" si="11"/>
        <v>46.2000000000004</v>
      </c>
      <c r="B383" s="5">
        <f t="shared" si="12"/>
        <v>986</v>
      </c>
    </row>
    <row r="384" spans="1:2" ht="12.75">
      <c r="A384" s="5">
        <f t="shared" si="11"/>
        <v>46.3000000000004</v>
      </c>
      <c r="B384" s="5">
        <f t="shared" si="12"/>
        <v>993</v>
      </c>
    </row>
    <row r="385" spans="1:2" ht="12.75">
      <c r="A385" s="5">
        <f t="shared" si="11"/>
        <v>46.400000000000404</v>
      </c>
      <c r="B385" s="5">
        <f t="shared" si="12"/>
        <v>999</v>
      </c>
    </row>
    <row r="386" spans="1:2" ht="12.75">
      <c r="A386" s="5">
        <f t="shared" si="11"/>
        <v>46.500000000000405</v>
      </c>
      <c r="B386" s="5">
        <f t="shared" si="12"/>
        <v>1005</v>
      </c>
    </row>
    <row r="387" spans="1:2" ht="12.75">
      <c r="A387" s="5">
        <f aca="true" t="shared" si="13" ref="A387:A450">A386+0.1</f>
        <v>46.600000000000406</v>
      </c>
      <c r="B387" s="5">
        <f t="shared" si="12"/>
        <v>1012</v>
      </c>
    </row>
    <row r="388" spans="1:2" ht="12.75">
      <c r="A388" s="5">
        <f t="shared" si="13"/>
        <v>46.70000000000041</v>
      </c>
      <c r="B388" s="5">
        <f t="shared" si="12"/>
        <v>1018</v>
      </c>
    </row>
    <row r="389" spans="1:2" ht="12.75">
      <c r="A389" s="5">
        <f t="shared" si="13"/>
        <v>46.80000000000041</v>
      </c>
      <c r="B389" s="5">
        <f t="shared" si="12"/>
        <v>1025</v>
      </c>
    </row>
    <row r="390" spans="1:2" ht="12.75">
      <c r="A390" s="5">
        <f t="shared" si="13"/>
        <v>46.90000000000041</v>
      </c>
      <c r="B390" s="5">
        <f t="shared" si="12"/>
        <v>1032</v>
      </c>
    </row>
    <row r="391" spans="1:2" ht="12.75">
      <c r="A391" s="5">
        <f t="shared" si="13"/>
        <v>47.00000000000041</v>
      </c>
      <c r="B391" s="5">
        <f t="shared" si="12"/>
        <v>1038</v>
      </c>
    </row>
    <row r="392" spans="1:2" ht="12.75">
      <c r="A392" s="5">
        <f t="shared" si="13"/>
        <v>47.10000000000041</v>
      </c>
      <c r="B392" s="5">
        <f t="shared" si="12"/>
        <v>1045</v>
      </c>
    </row>
    <row r="393" spans="1:2" ht="12.75">
      <c r="A393" s="5">
        <f t="shared" si="13"/>
        <v>47.200000000000415</v>
      </c>
      <c r="B393" s="5">
        <f t="shared" si="12"/>
        <v>1052</v>
      </c>
    </row>
    <row r="394" spans="1:2" ht="12.75">
      <c r="A394" s="5">
        <f t="shared" si="13"/>
        <v>47.300000000000416</v>
      </c>
      <c r="B394" s="5">
        <f t="shared" si="12"/>
        <v>1058</v>
      </c>
    </row>
    <row r="395" spans="1:2" ht="12.75">
      <c r="A395" s="5">
        <f t="shared" si="13"/>
        <v>47.40000000000042</v>
      </c>
      <c r="B395" s="5">
        <f t="shared" si="12"/>
        <v>1065</v>
      </c>
    </row>
    <row r="396" spans="1:2" ht="12.75">
      <c r="A396" s="5">
        <f t="shared" si="13"/>
        <v>47.50000000000042</v>
      </c>
      <c r="B396" s="5">
        <f t="shared" si="12"/>
        <v>1072</v>
      </c>
    </row>
    <row r="397" spans="1:2" ht="12.75">
      <c r="A397" s="5">
        <f t="shared" si="13"/>
        <v>47.60000000000042</v>
      </c>
      <c r="B397" s="5">
        <f t="shared" si="12"/>
        <v>1079</v>
      </c>
    </row>
    <row r="398" spans="1:2" ht="12.75">
      <c r="A398" s="5">
        <f t="shared" si="13"/>
        <v>47.70000000000042</v>
      </c>
      <c r="B398" s="5">
        <f t="shared" si="12"/>
        <v>1085</v>
      </c>
    </row>
    <row r="399" spans="1:2" ht="12.75">
      <c r="A399" s="5">
        <f t="shared" si="13"/>
        <v>47.80000000000042</v>
      </c>
      <c r="B399" s="5">
        <f t="shared" si="12"/>
        <v>1092</v>
      </c>
    </row>
    <row r="400" spans="1:2" ht="12.75">
      <c r="A400" s="5">
        <f t="shared" si="13"/>
        <v>47.900000000000425</v>
      </c>
      <c r="B400" s="5">
        <f t="shared" si="12"/>
        <v>1099</v>
      </c>
    </row>
    <row r="401" spans="1:2" ht="12.75">
      <c r="A401" s="5">
        <f t="shared" si="13"/>
        <v>48.000000000000426</v>
      </c>
      <c r="B401" s="5">
        <f t="shared" si="12"/>
        <v>1106</v>
      </c>
    </row>
    <row r="402" spans="1:2" ht="12.75">
      <c r="A402" s="5">
        <f t="shared" si="13"/>
        <v>48.10000000000043</v>
      </c>
      <c r="B402" s="5">
        <f t="shared" si="12"/>
        <v>1113</v>
      </c>
    </row>
    <row r="403" spans="1:2" ht="12.75">
      <c r="A403" s="5">
        <f t="shared" si="13"/>
        <v>48.20000000000043</v>
      </c>
      <c r="B403" s="5">
        <f t="shared" si="12"/>
        <v>1120</v>
      </c>
    </row>
    <row r="404" spans="1:2" ht="12.75">
      <c r="A404" s="5">
        <f t="shared" si="13"/>
        <v>48.30000000000043</v>
      </c>
      <c r="B404" s="5">
        <f t="shared" si="12"/>
        <v>1127</v>
      </c>
    </row>
    <row r="405" spans="1:2" ht="12.75">
      <c r="A405" s="5">
        <f t="shared" si="13"/>
        <v>48.40000000000043</v>
      </c>
      <c r="B405" s="5">
        <f t="shared" si="12"/>
        <v>1134</v>
      </c>
    </row>
    <row r="406" spans="1:2" ht="12.75">
      <c r="A406" s="5">
        <f t="shared" si="13"/>
        <v>48.50000000000043</v>
      </c>
      <c r="B406" s="5">
        <f t="shared" si="12"/>
        <v>1141</v>
      </c>
    </row>
    <row r="407" spans="1:2" ht="12.75">
      <c r="A407" s="5">
        <f t="shared" si="13"/>
        <v>48.600000000000435</v>
      </c>
      <c r="B407" s="5">
        <f t="shared" si="12"/>
        <v>1148</v>
      </c>
    </row>
    <row r="408" spans="1:2" ht="12.75">
      <c r="A408" s="5">
        <f t="shared" si="13"/>
        <v>48.700000000000436</v>
      </c>
      <c r="B408" s="5">
        <f t="shared" si="12"/>
        <v>1155</v>
      </c>
    </row>
    <row r="409" spans="1:2" ht="12.75">
      <c r="A409" s="5">
        <f t="shared" si="13"/>
        <v>48.80000000000044</v>
      </c>
      <c r="B409" s="5">
        <f t="shared" si="12"/>
        <v>1162</v>
      </c>
    </row>
    <row r="410" spans="1:2" ht="12.75">
      <c r="A410" s="5">
        <f t="shared" si="13"/>
        <v>48.90000000000044</v>
      </c>
      <c r="B410" s="5">
        <f t="shared" si="12"/>
        <v>1169</v>
      </c>
    </row>
    <row r="411" spans="1:2" ht="12.75">
      <c r="A411" s="5">
        <f t="shared" si="13"/>
        <v>49.00000000000044</v>
      </c>
      <c r="B411" s="5">
        <f t="shared" si="12"/>
        <v>1176</v>
      </c>
    </row>
    <row r="412" spans="1:2" ht="12.75">
      <c r="A412" s="5">
        <f t="shared" si="13"/>
        <v>49.10000000000044</v>
      </c>
      <c r="B412" s="5">
        <f t="shared" si="12"/>
        <v>1184</v>
      </c>
    </row>
    <row r="413" spans="1:2" ht="12.75">
      <c r="A413" s="5">
        <f t="shared" si="13"/>
        <v>49.20000000000044</v>
      </c>
      <c r="B413" s="5">
        <f t="shared" si="12"/>
        <v>1191</v>
      </c>
    </row>
    <row r="414" spans="1:2" ht="12.75">
      <c r="A414" s="5">
        <f t="shared" si="13"/>
        <v>49.300000000000445</v>
      </c>
      <c r="B414" s="5">
        <f t="shared" si="12"/>
        <v>1198</v>
      </c>
    </row>
    <row r="415" spans="1:2" ht="12.75">
      <c r="A415" s="5">
        <f t="shared" si="13"/>
        <v>49.400000000000446</v>
      </c>
      <c r="B415" s="5">
        <f t="shared" si="12"/>
        <v>1206</v>
      </c>
    </row>
    <row r="416" spans="1:2" ht="12.75">
      <c r="A416" s="5">
        <f t="shared" si="13"/>
        <v>49.50000000000045</v>
      </c>
      <c r="B416" s="5">
        <f t="shared" si="12"/>
        <v>1213</v>
      </c>
    </row>
    <row r="417" spans="1:2" ht="12.75">
      <c r="A417" s="5">
        <f t="shared" si="13"/>
        <v>49.60000000000045</v>
      </c>
      <c r="B417" s="5">
        <f aca="true" t="shared" si="14" ref="B417:B480">ROUND(A417*A417*A417/100,0)</f>
        <v>1220</v>
      </c>
    </row>
    <row r="418" spans="1:2" ht="12.75">
      <c r="A418" s="5">
        <f t="shared" si="13"/>
        <v>49.70000000000045</v>
      </c>
      <c r="B418" s="5">
        <f t="shared" si="14"/>
        <v>1228</v>
      </c>
    </row>
    <row r="419" spans="1:2" ht="12.75">
      <c r="A419" s="5">
        <f t="shared" si="13"/>
        <v>49.80000000000045</v>
      </c>
      <c r="B419" s="5">
        <f t="shared" si="14"/>
        <v>1235</v>
      </c>
    </row>
    <row r="420" spans="1:2" ht="12.75">
      <c r="A420" s="5">
        <f t="shared" si="13"/>
        <v>49.90000000000045</v>
      </c>
      <c r="B420" s="5">
        <f t="shared" si="14"/>
        <v>1243</v>
      </c>
    </row>
    <row r="421" spans="1:2" ht="12.75">
      <c r="A421" s="5">
        <f t="shared" si="13"/>
        <v>50.000000000000455</v>
      </c>
      <c r="B421" s="5">
        <f t="shared" si="14"/>
        <v>1250</v>
      </c>
    </row>
    <row r="422" spans="1:2" ht="12.75">
      <c r="A422" s="5">
        <f t="shared" si="13"/>
        <v>50.100000000000456</v>
      </c>
      <c r="B422" s="5">
        <f t="shared" si="14"/>
        <v>1258</v>
      </c>
    </row>
    <row r="423" spans="1:2" ht="12.75">
      <c r="A423" s="5">
        <f t="shared" si="13"/>
        <v>50.20000000000046</v>
      </c>
      <c r="B423" s="5">
        <f t="shared" si="14"/>
        <v>1265</v>
      </c>
    </row>
    <row r="424" spans="1:2" ht="12.75">
      <c r="A424" s="5">
        <f t="shared" si="13"/>
        <v>50.30000000000046</v>
      </c>
      <c r="B424" s="5">
        <f t="shared" si="14"/>
        <v>1273</v>
      </c>
    </row>
    <row r="425" spans="1:2" ht="12.75">
      <c r="A425" s="5">
        <f t="shared" si="13"/>
        <v>50.40000000000046</v>
      </c>
      <c r="B425" s="5">
        <f t="shared" si="14"/>
        <v>1280</v>
      </c>
    </row>
    <row r="426" spans="1:2" ht="12.75">
      <c r="A426" s="5">
        <f t="shared" si="13"/>
        <v>50.50000000000046</v>
      </c>
      <c r="B426" s="5">
        <f t="shared" si="14"/>
        <v>1288</v>
      </c>
    </row>
    <row r="427" spans="1:2" ht="12.75">
      <c r="A427" s="5">
        <f t="shared" si="13"/>
        <v>50.60000000000046</v>
      </c>
      <c r="B427" s="5">
        <f t="shared" si="14"/>
        <v>1296</v>
      </c>
    </row>
    <row r="428" spans="1:2" ht="12.75">
      <c r="A428" s="5">
        <f t="shared" si="13"/>
        <v>50.700000000000465</v>
      </c>
      <c r="B428" s="5">
        <f t="shared" si="14"/>
        <v>1303</v>
      </c>
    </row>
    <row r="429" spans="1:2" ht="12.75">
      <c r="A429" s="5">
        <f t="shared" si="13"/>
        <v>50.800000000000466</v>
      </c>
      <c r="B429" s="5">
        <f t="shared" si="14"/>
        <v>1311</v>
      </c>
    </row>
    <row r="430" spans="1:2" ht="12.75">
      <c r="A430" s="5">
        <f t="shared" si="13"/>
        <v>50.90000000000047</v>
      </c>
      <c r="B430" s="5">
        <f t="shared" si="14"/>
        <v>1319</v>
      </c>
    </row>
    <row r="431" spans="1:2" ht="12.75">
      <c r="A431" s="5">
        <f t="shared" si="13"/>
        <v>51.00000000000047</v>
      </c>
      <c r="B431" s="5">
        <f t="shared" si="14"/>
        <v>1327</v>
      </c>
    </row>
    <row r="432" spans="1:2" ht="12.75">
      <c r="A432" s="5">
        <f t="shared" si="13"/>
        <v>51.10000000000047</v>
      </c>
      <c r="B432" s="5">
        <f t="shared" si="14"/>
        <v>1334</v>
      </c>
    </row>
    <row r="433" spans="1:2" ht="12.75">
      <c r="A433" s="5">
        <f t="shared" si="13"/>
        <v>51.20000000000047</v>
      </c>
      <c r="B433" s="5">
        <f t="shared" si="14"/>
        <v>1342</v>
      </c>
    </row>
    <row r="434" spans="1:2" ht="12.75">
      <c r="A434" s="5">
        <f t="shared" si="13"/>
        <v>51.30000000000047</v>
      </c>
      <c r="B434" s="5">
        <f t="shared" si="14"/>
        <v>1350</v>
      </c>
    </row>
    <row r="435" spans="1:2" ht="12.75">
      <c r="A435" s="5">
        <f t="shared" si="13"/>
        <v>51.400000000000475</v>
      </c>
      <c r="B435" s="5">
        <f t="shared" si="14"/>
        <v>1358</v>
      </c>
    </row>
    <row r="436" spans="1:2" ht="12.75">
      <c r="A436" s="5">
        <f t="shared" si="13"/>
        <v>51.500000000000476</v>
      </c>
      <c r="B436" s="5">
        <f t="shared" si="14"/>
        <v>1366</v>
      </c>
    </row>
    <row r="437" spans="1:2" ht="12.75">
      <c r="A437" s="5">
        <f t="shared" si="13"/>
        <v>51.60000000000048</v>
      </c>
      <c r="B437" s="5">
        <f t="shared" si="14"/>
        <v>1374</v>
      </c>
    </row>
    <row r="438" spans="1:2" ht="12.75">
      <c r="A438" s="5">
        <f t="shared" si="13"/>
        <v>51.70000000000048</v>
      </c>
      <c r="B438" s="5">
        <f t="shared" si="14"/>
        <v>1382</v>
      </c>
    </row>
    <row r="439" spans="1:2" ht="12.75">
      <c r="A439" s="5">
        <f t="shared" si="13"/>
        <v>51.80000000000048</v>
      </c>
      <c r="B439" s="5">
        <f t="shared" si="14"/>
        <v>1390</v>
      </c>
    </row>
    <row r="440" spans="1:2" ht="12.75">
      <c r="A440" s="5">
        <f t="shared" si="13"/>
        <v>51.90000000000048</v>
      </c>
      <c r="B440" s="5">
        <f t="shared" si="14"/>
        <v>1398</v>
      </c>
    </row>
    <row r="441" spans="1:2" ht="12.75">
      <c r="A441" s="5">
        <f t="shared" si="13"/>
        <v>52.00000000000048</v>
      </c>
      <c r="B441" s="5">
        <f t="shared" si="14"/>
        <v>1406</v>
      </c>
    </row>
    <row r="442" spans="1:2" ht="12.75">
      <c r="A442" s="5">
        <f t="shared" si="13"/>
        <v>52.100000000000485</v>
      </c>
      <c r="B442" s="5">
        <f t="shared" si="14"/>
        <v>1414</v>
      </c>
    </row>
    <row r="443" spans="1:2" ht="12.75">
      <c r="A443" s="5">
        <f t="shared" si="13"/>
        <v>52.200000000000486</v>
      </c>
      <c r="B443" s="5">
        <f t="shared" si="14"/>
        <v>1422</v>
      </c>
    </row>
    <row r="444" spans="1:2" ht="12.75">
      <c r="A444" s="5">
        <f t="shared" si="13"/>
        <v>52.30000000000049</v>
      </c>
      <c r="B444" s="5">
        <f t="shared" si="14"/>
        <v>1431</v>
      </c>
    </row>
    <row r="445" spans="1:2" ht="12.75">
      <c r="A445" s="5">
        <f t="shared" si="13"/>
        <v>52.40000000000049</v>
      </c>
      <c r="B445" s="5">
        <f t="shared" si="14"/>
        <v>1439</v>
      </c>
    </row>
    <row r="446" spans="1:2" ht="12.75">
      <c r="A446" s="5">
        <f t="shared" si="13"/>
        <v>52.50000000000049</v>
      </c>
      <c r="B446" s="5">
        <f t="shared" si="14"/>
        <v>1447</v>
      </c>
    </row>
    <row r="447" spans="1:2" ht="12.75">
      <c r="A447" s="5">
        <f t="shared" si="13"/>
        <v>52.60000000000049</v>
      </c>
      <c r="B447" s="5">
        <f t="shared" si="14"/>
        <v>1455</v>
      </c>
    </row>
    <row r="448" spans="1:2" ht="12.75">
      <c r="A448" s="5">
        <f t="shared" si="13"/>
        <v>52.70000000000049</v>
      </c>
      <c r="B448" s="5">
        <f t="shared" si="14"/>
        <v>1464</v>
      </c>
    </row>
    <row r="449" spans="1:2" ht="12.75">
      <c r="A449" s="5">
        <f t="shared" si="13"/>
        <v>52.800000000000495</v>
      </c>
      <c r="B449" s="5">
        <f t="shared" si="14"/>
        <v>1472</v>
      </c>
    </row>
    <row r="450" spans="1:2" ht="12.75">
      <c r="A450" s="5">
        <f t="shared" si="13"/>
        <v>52.900000000000496</v>
      </c>
      <c r="B450" s="5">
        <f t="shared" si="14"/>
        <v>1480</v>
      </c>
    </row>
    <row r="451" spans="1:2" ht="12.75">
      <c r="A451" s="5">
        <f aca="true" t="shared" si="15" ref="A451:A514">A450+0.1</f>
        <v>53.0000000000005</v>
      </c>
      <c r="B451" s="5">
        <f t="shared" si="14"/>
        <v>1489</v>
      </c>
    </row>
    <row r="452" spans="1:2" ht="12.75">
      <c r="A452" s="5">
        <f t="shared" si="15"/>
        <v>53.1000000000005</v>
      </c>
      <c r="B452" s="5">
        <f t="shared" si="14"/>
        <v>1497</v>
      </c>
    </row>
    <row r="453" spans="1:2" ht="12.75">
      <c r="A453" s="5">
        <f t="shared" si="15"/>
        <v>53.2000000000005</v>
      </c>
      <c r="B453" s="5">
        <f t="shared" si="14"/>
        <v>1506</v>
      </c>
    </row>
    <row r="454" spans="1:2" ht="12.75">
      <c r="A454" s="5">
        <f t="shared" si="15"/>
        <v>53.3000000000005</v>
      </c>
      <c r="B454" s="5">
        <f t="shared" si="14"/>
        <v>1514</v>
      </c>
    </row>
    <row r="455" spans="1:2" ht="12.75">
      <c r="A455" s="5">
        <f t="shared" si="15"/>
        <v>53.4000000000005</v>
      </c>
      <c r="B455" s="5">
        <f t="shared" si="14"/>
        <v>1523</v>
      </c>
    </row>
    <row r="456" spans="1:2" ht="12.75">
      <c r="A456" s="5">
        <f t="shared" si="15"/>
        <v>53.500000000000504</v>
      </c>
      <c r="B456" s="5">
        <f t="shared" si="14"/>
        <v>1531</v>
      </c>
    </row>
    <row r="457" spans="1:2" ht="12.75">
      <c r="A457" s="5">
        <f t="shared" si="15"/>
        <v>53.600000000000506</v>
      </c>
      <c r="B457" s="5">
        <f t="shared" si="14"/>
        <v>1540</v>
      </c>
    </row>
    <row r="458" spans="1:2" ht="12.75">
      <c r="A458" s="5">
        <f t="shared" si="15"/>
        <v>53.70000000000051</v>
      </c>
      <c r="B458" s="5">
        <f t="shared" si="14"/>
        <v>1549</v>
      </c>
    </row>
    <row r="459" spans="1:2" ht="12.75">
      <c r="A459" s="5">
        <f t="shared" si="15"/>
        <v>53.80000000000051</v>
      </c>
      <c r="B459" s="5">
        <f t="shared" si="14"/>
        <v>1557</v>
      </c>
    </row>
    <row r="460" spans="1:2" ht="12.75">
      <c r="A460" s="5">
        <f t="shared" si="15"/>
        <v>53.90000000000051</v>
      </c>
      <c r="B460" s="5">
        <f t="shared" si="14"/>
        <v>1566</v>
      </c>
    </row>
    <row r="461" spans="1:2" ht="12.75">
      <c r="A461" s="5">
        <f t="shared" si="15"/>
        <v>54.00000000000051</v>
      </c>
      <c r="B461" s="5">
        <f t="shared" si="14"/>
        <v>1575</v>
      </c>
    </row>
    <row r="462" spans="1:2" ht="12.75">
      <c r="A462" s="5">
        <f t="shared" si="15"/>
        <v>54.10000000000051</v>
      </c>
      <c r="B462" s="5">
        <f t="shared" si="14"/>
        <v>1583</v>
      </c>
    </row>
    <row r="463" spans="1:2" ht="12.75">
      <c r="A463" s="5">
        <f t="shared" si="15"/>
        <v>54.200000000000514</v>
      </c>
      <c r="B463" s="5">
        <f t="shared" si="14"/>
        <v>1592</v>
      </c>
    </row>
    <row r="464" spans="1:2" ht="12.75">
      <c r="A464" s="5">
        <f t="shared" si="15"/>
        <v>54.300000000000516</v>
      </c>
      <c r="B464" s="5">
        <f t="shared" si="14"/>
        <v>1601</v>
      </c>
    </row>
    <row r="465" spans="1:2" ht="12.75">
      <c r="A465" s="5">
        <f t="shared" si="15"/>
        <v>54.40000000000052</v>
      </c>
      <c r="B465" s="5">
        <f t="shared" si="14"/>
        <v>1610</v>
      </c>
    </row>
    <row r="466" spans="1:2" ht="12.75">
      <c r="A466" s="5">
        <f t="shared" si="15"/>
        <v>54.50000000000052</v>
      </c>
      <c r="B466" s="5">
        <f t="shared" si="14"/>
        <v>1619</v>
      </c>
    </row>
    <row r="467" spans="1:2" ht="12.75">
      <c r="A467" s="5">
        <f t="shared" si="15"/>
        <v>54.60000000000052</v>
      </c>
      <c r="B467" s="5">
        <f t="shared" si="14"/>
        <v>1628</v>
      </c>
    </row>
    <row r="468" spans="1:2" ht="12.75">
      <c r="A468" s="5">
        <f t="shared" si="15"/>
        <v>54.70000000000052</v>
      </c>
      <c r="B468" s="5">
        <f t="shared" si="14"/>
        <v>1637</v>
      </c>
    </row>
    <row r="469" spans="1:2" ht="12.75">
      <c r="A469" s="5">
        <f t="shared" si="15"/>
        <v>54.80000000000052</v>
      </c>
      <c r="B469" s="5">
        <f t="shared" si="14"/>
        <v>1646</v>
      </c>
    </row>
    <row r="470" spans="1:2" ht="12.75">
      <c r="A470" s="5">
        <f t="shared" si="15"/>
        <v>54.900000000000524</v>
      </c>
      <c r="B470" s="5">
        <f t="shared" si="14"/>
        <v>1655</v>
      </c>
    </row>
    <row r="471" spans="1:2" ht="12.75">
      <c r="A471" s="5">
        <f t="shared" si="15"/>
        <v>55.000000000000526</v>
      </c>
      <c r="B471" s="5">
        <f t="shared" si="14"/>
        <v>1664</v>
      </c>
    </row>
    <row r="472" spans="1:2" ht="12.75">
      <c r="A472" s="5">
        <f t="shared" si="15"/>
        <v>55.10000000000053</v>
      </c>
      <c r="B472" s="5">
        <f t="shared" si="14"/>
        <v>1673</v>
      </c>
    </row>
    <row r="473" spans="1:2" ht="12.75">
      <c r="A473" s="5">
        <f t="shared" si="15"/>
        <v>55.20000000000053</v>
      </c>
      <c r="B473" s="5">
        <f t="shared" si="14"/>
        <v>1682</v>
      </c>
    </row>
    <row r="474" spans="1:2" ht="12.75">
      <c r="A474" s="5">
        <f t="shared" si="15"/>
        <v>55.30000000000053</v>
      </c>
      <c r="B474" s="5">
        <f t="shared" si="14"/>
        <v>1691</v>
      </c>
    </row>
    <row r="475" spans="1:2" ht="12.75">
      <c r="A475" s="5">
        <f t="shared" si="15"/>
        <v>55.40000000000053</v>
      </c>
      <c r="B475" s="5">
        <f t="shared" si="14"/>
        <v>1700</v>
      </c>
    </row>
    <row r="476" spans="1:2" ht="12.75">
      <c r="A476" s="5">
        <f t="shared" si="15"/>
        <v>55.50000000000053</v>
      </c>
      <c r="B476" s="5">
        <f t="shared" si="14"/>
        <v>1710</v>
      </c>
    </row>
    <row r="477" spans="1:2" ht="12.75">
      <c r="A477" s="5">
        <f t="shared" si="15"/>
        <v>55.600000000000534</v>
      </c>
      <c r="B477" s="5">
        <f t="shared" si="14"/>
        <v>1719</v>
      </c>
    </row>
    <row r="478" spans="1:2" ht="12.75">
      <c r="A478" s="5">
        <f t="shared" si="15"/>
        <v>55.700000000000536</v>
      </c>
      <c r="B478" s="5">
        <f t="shared" si="14"/>
        <v>1728</v>
      </c>
    </row>
    <row r="479" spans="1:2" ht="12.75">
      <c r="A479" s="5">
        <f t="shared" si="15"/>
        <v>55.80000000000054</v>
      </c>
      <c r="B479" s="5">
        <f t="shared" si="14"/>
        <v>1737</v>
      </c>
    </row>
    <row r="480" spans="1:2" ht="12.75">
      <c r="A480" s="5">
        <f t="shared" si="15"/>
        <v>55.90000000000054</v>
      </c>
      <c r="B480" s="5">
        <f t="shared" si="14"/>
        <v>1747</v>
      </c>
    </row>
    <row r="481" spans="1:2" ht="12.75">
      <c r="A481" s="5">
        <f t="shared" si="15"/>
        <v>56.00000000000054</v>
      </c>
      <c r="B481" s="5">
        <f aca="true" t="shared" si="16" ref="B481:B544">ROUND(A481*A481*A481/100,0)</f>
        <v>1756</v>
      </c>
    </row>
    <row r="482" spans="1:2" ht="12.75">
      <c r="A482" s="5">
        <f t="shared" si="15"/>
        <v>56.10000000000054</v>
      </c>
      <c r="B482" s="5">
        <f t="shared" si="16"/>
        <v>1766</v>
      </c>
    </row>
    <row r="483" spans="1:2" ht="12.75">
      <c r="A483" s="5">
        <f t="shared" si="15"/>
        <v>56.20000000000054</v>
      </c>
      <c r="B483" s="5">
        <f t="shared" si="16"/>
        <v>1775</v>
      </c>
    </row>
    <row r="484" spans="1:2" ht="12.75">
      <c r="A484" s="5">
        <f t="shared" si="15"/>
        <v>56.300000000000544</v>
      </c>
      <c r="B484" s="5">
        <f t="shared" si="16"/>
        <v>1785</v>
      </c>
    </row>
    <row r="485" spans="1:2" ht="12.75">
      <c r="A485" s="5">
        <f t="shared" si="15"/>
        <v>56.400000000000546</v>
      </c>
      <c r="B485" s="5">
        <f t="shared" si="16"/>
        <v>1794</v>
      </c>
    </row>
    <row r="486" spans="1:2" ht="12.75">
      <c r="A486" s="5">
        <f t="shared" si="15"/>
        <v>56.50000000000055</v>
      </c>
      <c r="B486" s="5">
        <f t="shared" si="16"/>
        <v>1804</v>
      </c>
    </row>
    <row r="487" spans="1:2" ht="12.75">
      <c r="A487" s="5">
        <f t="shared" si="15"/>
        <v>56.60000000000055</v>
      </c>
      <c r="B487" s="5">
        <f t="shared" si="16"/>
        <v>1813</v>
      </c>
    </row>
    <row r="488" spans="1:2" ht="12.75">
      <c r="A488" s="5">
        <f t="shared" si="15"/>
        <v>56.70000000000055</v>
      </c>
      <c r="B488" s="5">
        <f t="shared" si="16"/>
        <v>1823</v>
      </c>
    </row>
    <row r="489" spans="1:2" ht="12.75">
      <c r="A489" s="5">
        <f t="shared" si="15"/>
        <v>56.80000000000055</v>
      </c>
      <c r="B489" s="5">
        <f t="shared" si="16"/>
        <v>1833</v>
      </c>
    </row>
    <row r="490" spans="1:2" ht="12.75">
      <c r="A490" s="5">
        <f t="shared" si="15"/>
        <v>56.90000000000055</v>
      </c>
      <c r="B490" s="5">
        <f t="shared" si="16"/>
        <v>1842</v>
      </c>
    </row>
    <row r="491" spans="1:2" ht="12.75">
      <c r="A491" s="5">
        <f t="shared" si="15"/>
        <v>57.000000000000554</v>
      </c>
      <c r="B491" s="5">
        <f t="shared" si="16"/>
        <v>1852</v>
      </c>
    </row>
    <row r="492" spans="1:2" ht="12.75">
      <c r="A492" s="5">
        <f t="shared" si="15"/>
        <v>57.100000000000556</v>
      </c>
      <c r="B492" s="5">
        <f t="shared" si="16"/>
        <v>1862</v>
      </c>
    </row>
    <row r="493" spans="1:2" ht="12.75">
      <c r="A493" s="5">
        <f t="shared" si="15"/>
        <v>57.20000000000056</v>
      </c>
      <c r="B493" s="5">
        <f t="shared" si="16"/>
        <v>1871</v>
      </c>
    </row>
    <row r="494" spans="1:2" ht="12.75">
      <c r="A494" s="5">
        <f t="shared" si="15"/>
        <v>57.30000000000056</v>
      </c>
      <c r="B494" s="5">
        <f t="shared" si="16"/>
        <v>1881</v>
      </c>
    </row>
    <row r="495" spans="1:2" ht="12.75">
      <c r="A495" s="5">
        <f t="shared" si="15"/>
        <v>57.40000000000056</v>
      </c>
      <c r="B495" s="5">
        <f t="shared" si="16"/>
        <v>1891</v>
      </c>
    </row>
    <row r="496" spans="1:2" ht="12.75">
      <c r="A496" s="5">
        <f t="shared" si="15"/>
        <v>57.50000000000056</v>
      </c>
      <c r="B496" s="5">
        <f t="shared" si="16"/>
        <v>1901</v>
      </c>
    </row>
    <row r="497" spans="1:2" ht="12.75">
      <c r="A497" s="5">
        <f t="shared" si="15"/>
        <v>57.60000000000056</v>
      </c>
      <c r="B497" s="5">
        <f t="shared" si="16"/>
        <v>1911</v>
      </c>
    </row>
    <row r="498" spans="1:2" ht="12.75">
      <c r="A498" s="5">
        <f t="shared" si="15"/>
        <v>57.700000000000564</v>
      </c>
      <c r="B498" s="5">
        <f t="shared" si="16"/>
        <v>1921</v>
      </c>
    </row>
    <row r="499" spans="1:2" ht="12.75">
      <c r="A499" s="5">
        <f t="shared" si="15"/>
        <v>57.800000000000566</v>
      </c>
      <c r="B499" s="5">
        <f t="shared" si="16"/>
        <v>1931</v>
      </c>
    </row>
    <row r="500" spans="1:2" ht="12.75">
      <c r="A500" s="5">
        <f t="shared" si="15"/>
        <v>57.90000000000057</v>
      </c>
      <c r="B500" s="5">
        <f t="shared" si="16"/>
        <v>1941</v>
      </c>
    </row>
    <row r="501" spans="1:2" ht="12.75">
      <c r="A501" s="5">
        <f t="shared" si="15"/>
        <v>58.00000000000057</v>
      </c>
      <c r="B501" s="5">
        <f t="shared" si="16"/>
        <v>1951</v>
      </c>
    </row>
    <row r="502" spans="1:2" ht="12.75">
      <c r="A502" s="5">
        <f t="shared" si="15"/>
        <v>58.10000000000057</v>
      </c>
      <c r="B502" s="5">
        <f t="shared" si="16"/>
        <v>1961</v>
      </c>
    </row>
    <row r="503" spans="1:2" ht="12.75">
      <c r="A503" s="5">
        <f t="shared" si="15"/>
        <v>58.20000000000057</v>
      </c>
      <c r="B503" s="5">
        <f t="shared" si="16"/>
        <v>1971</v>
      </c>
    </row>
    <row r="504" spans="1:2" ht="12.75">
      <c r="A504" s="5">
        <f t="shared" si="15"/>
        <v>58.30000000000057</v>
      </c>
      <c r="B504" s="5">
        <f t="shared" si="16"/>
        <v>1982</v>
      </c>
    </row>
    <row r="505" spans="1:2" ht="12.75">
      <c r="A505" s="5">
        <f t="shared" si="15"/>
        <v>58.400000000000574</v>
      </c>
      <c r="B505" s="5">
        <f t="shared" si="16"/>
        <v>1992</v>
      </c>
    </row>
    <row r="506" spans="1:2" ht="12.75">
      <c r="A506" s="5">
        <f t="shared" si="15"/>
        <v>58.500000000000576</v>
      </c>
      <c r="B506" s="5">
        <f t="shared" si="16"/>
        <v>2002</v>
      </c>
    </row>
    <row r="507" spans="1:2" ht="12.75">
      <c r="A507" s="5">
        <f t="shared" si="15"/>
        <v>58.60000000000058</v>
      </c>
      <c r="B507" s="5">
        <f t="shared" si="16"/>
        <v>2012</v>
      </c>
    </row>
    <row r="508" spans="1:2" ht="12.75">
      <c r="A508" s="5">
        <f t="shared" si="15"/>
        <v>58.70000000000058</v>
      </c>
      <c r="B508" s="5">
        <f t="shared" si="16"/>
        <v>2023</v>
      </c>
    </row>
    <row r="509" spans="1:2" ht="12.75">
      <c r="A509" s="5">
        <f t="shared" si="15"/>
        <v>58.80000000000058</v>
      </c>
      <c r="B509" s="5">
        <f t="shared" si="16"/>
        <v>2033</v>
      </c>
    </row>
    <row r="510" spans="1:2" ht="12.75">
      <c r="A510" s="5">
        <f t="shared" si="15"/>
        <v>58.90000000000058</v>
      </c>
      <c r="B510" s="5">
        <f t="shared" si="16"/>
        <v>2043</v>
      </c>
    </row>
    <row r="511" spans="1:2" ht="12.75">
      <c r="A511" s="5">
        <f t="shared" si="15"/>
        <v>59.00000000000058</v>
      </c>
      <c r="B511" s="5">
        <f t="shared" si="16"/>
        <v>2054</v>
      </c>
    </row>
    <row r="512" spans="1:2" ht="12.75">
      <c r="A512" s="5">
        <f t="shared" si="15"/>
        <v>59.100000000000584</v>
      </c>
      <c r="B512" s="5">
        <f t="shared" si="16"/>
        <v>2064</v>
      </c>
    </row>
    <row r="513" spans="1:2" ht="12.75">
      <c r="A513" s="5">
        <f t="shared" si="15"/>
        <v>59.200000000000585</v>
      </c>
      <c r="B513" s="5">
        <f t="shared" si="16"/>
        <v>2075</v>
      </c>
    </row>
    <row r="514" spans="1:2" ht="12.75">
      <c r="A514" s="5">
        <f t="shared" si="15"/>
        <v>59.30000000000059</v>
      </c>
      <c r="B514" s="5">
        <f t="shared" si="16"/>
        <v>2085</v>
      </c>
    </row>
    <row r="515" spans="1:2" ht="12.75">
      <c r="A515" s="5">
        <f aca="true" t="shared" si="17" ref="A515:A578">A514+0.1</f>
        <v>59.40000000000059</v>
      </c>
      <c r="B515" s="5">
        <f t="shared" si="16"/>
        <v>2096</v>
      </c>
    </row>
    <row r="516" spans="1:2" ht="12.75">
      <c r="A516" s="5">
        <f t="shared" si="17"/>
        <v>59.50000000000059</v>
      </c>
      <c r="B516" s="5">
        <f t="shared" si="16"/>
        <v>2106</v>
      </c>
    </row>
    <row r="517" spans="1:2" ht="12.75">
      <c r="A517" s="5">
        <f t="shared" si="17"/>
        <v>59.60000000000059</v>
      </c>
      <c r="B517" s="5">
        <f t="shared" si="16"/>
        <v>2117</v>
      </c>
    </row>
    <row r="518" spans="1:2" ht="12.75">
      <c r="A518" s="5">
        <f t="shared" si="17"/>
        <v>59.70000000000059</v>
      </c>
      <c r="B518" s="5">
        <f t="shared" si="16"/>
        <v>2128</v>
      </c>
    </row>
    <row r="519" spans="1:2" ht="12.75">
      <c r="A519" s="5">
        <f t="shared" si="17"/>
        <v>59.800000000000594</v>
      </c>
      <c r="B519" s="5">
        <f t="shared" si="16"/>
        <v>2138</v>
      </c>
    </row>
    <row r="520" spans="1:2" ht="12.75">
      <c r="A520" s="5">
        <f t="shared" si="17"/>
        <v>59.900000000000595</v>
      </c>
      <c r="B520" s="5">
        <f t="shared" si="16"/>
        <v>2149</v>
      </c>
    </row>
    <row r="521" spans="1:2" ht="12.75">
      <c r="A521" s="5">
        <f t="shared" si="17"/>
        <v>60.0000000000006</v>
      </c>
      <c r="B521" s="5">
        <f t="shared" si="16"/>
        <v>2160</v>
      </c>
    </row>
    <row r="522" spans="1:2" ht="12.75">
      <c r="A522" s="5">
        <f t="shared" si="17"/>
        <v>60.1000000000006</v>
      </c>
      <c r="B522" s="5">
        <f t="shared" si="16"/>
        <v>2171</v>
      </c>
    </row>
    <row r="523" spans="1:2" ht="12.75">
      <c r="A523" s="5">
        <f t="shared" si="17"/>
        <v>60.2000000000006</v>
      </c>
      <c r="B523" s="5">
        <f t="shared" si="16"/>
        <v>2182</v>
      </c>
    </row>
    <row r="524" spans="1:2" ht="12.75">
      <c r="A524" s="5">
        <f t="shared" si="17"/>
        <v>60.3000000000006</v>
      </c>
      <c r="B524" s="5">
        <f t="shared" si="16"/>
        <v>2193</v>
      </c>
    </row>
    <row r="525" spans="1:2" ht="12.75">
      <c r="A525" s="5">
        <f t="shared" si="17"/>
        <v>60.4000000000006</v>
      </c>
      <c r="B525" s="5">
        <f t="shared" si="16"/>
        <v>2203</v>
      </c>
    </row>
    <row r="526" spans="1:2" ht="12.75">
      <c r="A526" s="5">
        <f t="shared" si="17"/>
        <v>60.500000000000604</v>
      </c>
      <c r="B526" s="5">
        <f t="shared" si="16"/>
        <v>2214</v>
      </c>
    </row>
    <row r="527" spans="1:2" ht="12.75">
      <c r="A527" s="5">
        <f t="shared" si="17"/>
        <v>60.600000000000605</v>
      </c>
      <c r="B527" s="5">
        <f t="shared" si="16"/>
        <v>2225</v>
      </c>
    </row>
    <row r="528" spans="1:2" ht="12.75">
      <c r="A528" s="5">
        <f t="shared" si="17"/>
        <v>60.70000000000061</v>
      </c>
      <c r="B528" s="5">
        <f t="shared" si="16"/>
        <v>2236</v>
      </c>
    </row>
    <row r="529" spans="1:2" ht="12.75">
      <c r="A529" s="5">
        <f t="shared" si="17"/>
        <v>60.80000000000061</v>
      </c>
      <c r="B529" s="5">
        <f t="shared" si="16"/>
        <v>2248</v>
      </c>
    </row>
    <row r="530" spans="1:2" ht="12.75">
      <c r="A530" s="5">
        <f t="shared" si="17"/>
        <v>60.90000000000061</v>
      </c>
      <c r="B530" s="5">
        <f t="shared" si="16"/>
        <v>2259</v>
      </c>
    </row>
    <row r="531" spans="1:2" ht="12.75">
      <c r="A531" s="5">
        <f t="shared" si="17"/>
        <v>61.00000000000061</v>
      </c>
      <c r="B531" s="5">
        <f t="shared" si="16"/>
        <v>2270</v>
      </c>
    </row>
    <row r="532" spans="1:2" ht="12.75">
      <c r="A532" s="5">
        <f t="shared" si="17"/>
        <v>61.10000000000061</v>
      </c>
      <c r="B532" s="5">
        <f t="shared" si="16"/>
        <v>2281</v>
      </c>
    </row>
    <row r="533" spans="1:2" ht="12.75">
      <c r="A533" s="5">
        <f t="shared" si="17"/>
        <v>61.200000000000614</v>
      </c>
      <c r="B533" s="5">
        <f t="shared" si="16"/>
        <v>2292</v>
      </c>
    </row>
    <row r="534" spans="1:2" ht="12.75">
      <c r="A534" s="5">
        <f t="shared" si="17"/>
        <v>61.300000000000615</v>
      </c>
      <c r="B534" s="5">
        <f t="shared" si="16"/>
        <v>2303</v>
      </c>
    </row>
    <row r="535" spans="1:2" ht="12.75">
      <c r="A535" s="5">
        <f t="shared" si="17"/>
        <v>61.40000000000062</v>
      </c>
      <c r="B535" s="5">
        <f t="shared" si="16"/>
        <v>2315</v>
      </c>
    </row>
    <row r="536" spans="1:2" ht="12.75">
      <c r="A536" s="5">
        <f t="shared" si="17"/>
        <v>61.50000000000062</v>
      </c>
      <c r="B536" s="5">
        <f t="shared" si="16"/>
        <v>2326</v>
      </c>
    </row>
    <row r="537" spans="1:2" ht="12.75">
      <c r="A537" s="5">
        <f t="shared" si="17"/>
        <v>61.60000000000062</v>
      </c>
      <c r="B537" s="5">
        <f t="shared" si="16"/>
        <v>2337</v>
      </c>
    </row>
    <row r="538" spans="1:2" ht="12.75">
      <c r="A538" s="5">
        <f t="shared" si="17"/>
        <v>61.70000000000062</v>
      </c>
      <c r="B538" s="5">
        <f t="shared" si="16"/>
        <v>2349</v>
      </c>
    </row>
    <row r="539" spans="1:2" ht="12.75">
      <c r="A539" s="5">
        <f t="shared" si="17"/>
        <v>61.80000000000062</v>
      </c>
      <c r="B539" s="5">
        <f t="shared" si="16"/>
        <v>2360</v>
      </c>
    </row>
    <row r="540" spans="1:2" ht="12.75">
      <c r="A540" s="5">
        <f t="shared" si="17"/>
        <v>61.900000000000624</v>
      </c>
      <c r="B540" s="5">
        <f t="shared" si="16"/>
        <v>2372</v>
      </c>
    </row>
    <row r="541" spans="1:2" ht="12.75">
      <c r="A541" s="5">
        <f t="shared" si="17"/>
        <v>62.000000000000625</v>
      </c>
      <c r="B541" s="5">
        <f t="shared" si="16"/>
        <v>2383</v>
      </c>
    </row>
    <row r="542" spans="1:2" ht="12.75">
      <c r="A542" s="5">
        <f t="shared" si="17"/>
        <v>62.10000000000063</v>
      </c>
      <c r="B542" s="5">
        <f t="shared" si="16"/>
        <v>2395</v>
      </c>
    </row>
    <row r="543" spans="1:2" ht="12.75">
      <c r="A543" s="5">
        <f t="shared" si="17"/>
        <v>62.20000000000063</v>
      </c>
      <c r="B543" s="5">
        <f t="shared" si="16"/>
        <v>2406</v>
      </c>
    </row>
    <row r="544" spans="1:2" ht="12.75">
      <c r="A544" s="5">
        <f t="shared" si="17"/>
        <v>62.30000000000063</v>
      </c>
      <c r="B544" s="5">
        <f t="shared" si="16"/>
        <v>2418</v>
      </c>
    </row>
    <row r="545" spans="1:2" ht="12.75">
      <c r="A545" s="5">
        <f t="shared" si="17"/>
        <v>62.40000000000063</v>
      </c>
      <c r="B545" s="5">
        <f aca="true" t="shared" si="18" ref="B545:B608">ROUND(A545*A545*A545/100,0)</f>
        <v>2430</v>
      </c>
    </row>
    <row r="546" spans="1:2" ht="12.75">
      <c r="A546" s="5">
        <f t="shared" si="17"/>
        <v>62.50000000000063</v>
      </c>
      <c r="B546" s="5">
        <f t="shared" si="18"/>
        <v>2441</v>
      </c>
    </row>
    <row r="547" spans="1:2" ht="12.75">
      <c r="A547" s="5">
        <f t="shared" si="17"/>
        <v>62.600000000000634</v>
      </c>
      <c r="B547" s="5">
        <f t="shared" si="18"/>
        <v>2453</v>
      </c>
    </row>
    <row r="548" spans="1:2" ht="12.75">
      <c r="A548" s="5">
        <f t="shared" si="17"/>
        <v>62.700000000000635</v>
      </c>
      <c r="B548" s="5">
        <f t="shared" si="18"/>
        <v>2465</v>
      </c>
    </row>
    <row r="549" spans="1:2" ht="12.75">
      <c r="A549" s="5">
        <f t="shared" si="17"/>
        <v>62.80000000000064</v>
      </c>
      <c r="B549" s="5">
        <f t="shared" si="18"/>
        <v>2477</v>
      </c>
    </row>
    <row r="550" spans="1:2" ht="12.75">
      <c r="A550" s="5">
        <f t="shared" si="17"/>
        <v>62.90000000000064</v>
      </c>
      <c r="B550" s="5">
        <f t="shared" si="18"/>
        <v>2489</v>
      </c>
    </row>
    <row r="551" spans="1:2" ht="12.75">
      <c r="A551" s="5">
        <f t="shared" si="17"/>
        <v>63.00000000000064</v>
      </c>
      <c r="B551" s="5">
        <f t="shared" si="18"/>
        <v>2500</v>
      </c>
    </row>
    <row r="552" spans="1:2" ht="12.75">
      <c r="A552" s="5">
        <f t="shared" si="17"/>
        <v>63.10000000000064</v>
      </c>
      <c r="B552" s="5">
        <f t="shared" si="18"/>
        <v>2512</v>
      </c>
    </row>
    <row r="553" spans="1:2" ht="12.75">
      <c r="A553" s="5">
        <f t="shared" si="17"/>
        <v>63.20000000000064</v>
      </c>
      <c r="B553" s="5">
        <f t="shared" si="18"/>
        <v>2524</v>
      </c>
    </row>
    <row r="554" spans="1:2" ht="12.75">
      <c r="A554" s="5">
        <f t="shared" si="17"/>
        <v>63.300000000000644</v>
      </c>
      <c r="B554" s="5">
        <f t="shared" si="18"/>
        <v>2536</v>
      </c>
    </row>
    <row r="555" spans="1:2" ht="12.75">
      <c r="A555" s="5">
        <f t="shared" si="17"/>
        <v>63.400000000000645</v>
      </c>
      <c r="B555" s="5">
        <f t="shared" si="18"/>
        <v>2548</v>
      </c>
    </row>
    <row r="556" spans="1:2" ht="12.75">
      <c r="A556" s="5">
        <f t="shared" si="17"/>
        <v>63.50000000000065</v>
      </c>
      <c r="B556" s="5">
        <f t="shared" si="18"/>
        <v>2560</v>
      </c>
    </row>
    <row r="557" spans="1:2" ht="12.75">
      <c r="A557" s="5">
        <f t="shared" si="17"/>
        <v>63.60000000000065</v>
      </c>
      <c r="B557" s="5">
        <f t="shared" si="18"/>
        <v>2573</v>
      </c>
    </row>
    <row r="558" spans="1:2" ht="12.75">
      <c r="A558" s="5">
        <f t="shared" si="17"/>
        <v>63.70000000000065</v>
      </c>
      <c r="B558" s="5">
        <f t="shared" si="18"/>
        <v>2585</v>
      </c>
    </row>
    <row r="559" spans="1:2" ht="12.75">
      <c r="A559" s="5">
        <f t="shared" si="17"/>
        <v>63.80000000000065</v>
      </c>
      <c r="B559" s="5">
        <f t="shared" si="18"/>
        <v>2597</v>
      </c>
    </row>
    <row r="560" spans="1:2" ht="12.75">
      <c r="A560" s="5">
        <f t="shared" si="17"/>
        <v>63.90000000000065</v>
      </c>
      <c r="B560" s="5">
        <f t="shared" si="18"/>
        <v>2609</v>
      </c>
    </row>
    <row r="561" spans="1:2" ht="12.75">
      <c r="A561" s="5">
        <f t="shared" si="17"/>
        <v>64.00000000000065</v>
      </c>
      <c r="B561" s="5">
        <f t="shared" si="18"/>
        <v>2621</v>
      </c>
    </row>
    <row r="562" spans="1:2" ht="12.75">
      <c r="A562" s="5">
        <f t="shared" si="17"/>
        <v>64.10000000000065</v>
      </c>
      <c r="B562" s="5">
        <f t="shared" si="18"/>
        <v>2634</v>
      </c>
    </row>
    <row r="563" spans="1:2" ht="12.75">
      <c r="A563" s="5">
        <f t="shared" si="17"/>
        <v>64.20000000000064</v>
      </c>
      <c r="B563" s="5">
        <f t="shared" si="18"/>
        <v>2646</v>
      </c>
    </row>
    <row r="564" spans="1:2" ht="12.75">
      <c r="A564" s="5">
        <f t="shared" si="17"/>
        <v>64.30000000000064</v>
      </c>
      <c r="B564" s="5">
        <f t="shared" si="18"/>
        <v>2658</v>
      </c>
    </row>
    <row r="565" spans="1:2" ht="12.75">
      <c r="A565" s="5">
        <f t="shared" si="17"/>
        <v>64.40000000000063</v>
      </c>
      <c r="B565" s="5">
        <f t="shared" si="18"/>
        <v>2671</v>
      </c>
    </row>
    <row r="566" spans="1:2" ht="12.75">
      <c r="A566" s="5">
        <f t="shared" si="17"/>
        <v>64.50000000000063</v>
      </c>
      <c r="B566" s="5">
        <f t="shared" si="18"/>
        <v>2683</v>
      </c>
    </row>
    <row r="567" spans="1:2" ht="12.75">
      <c r="A567" s="5">
        <f t="shared" si="17"/>
        <v>64.60000000000062</v>
      </c>
      <c r="B567" s="5">
        <f t="shared" si="18"/>
        <v>2696</v>
      </c>
    </row>
    <row r="568" spans="1:2" ht="12.75">
      <c r="A568" s="5">
        <f t="shared" si="17"/>
        <v>64.70000000000061</v>
      </c>
      <c r="B568" s="5">
        <f t="shared" si="18"/>
        <v>2708</v>
      </c>
    </row>
    <row r="569" spans="1:2" ht="12.75">
      <c r="A569" s="5">
        <f t="shared" si="17"/>
        <v>64.80000000000061</v>
      </c>
      <c r="B569" s="5">
        <f t="shared" si="18"/>
        <v>2721</v>
      </c>
    </row>
    <row r="570" spans="1:2" ht="12.75">
      <c r="A570" s="5">
        <f t="shared" si="17"/>
        <v>64.9000000000006</v>
      </c>
      <c r="B570" s="5">
        <f t="shared" si="18"/>
        <v>2734</v>
      </c>
    </row>
    <row r="571" spans="1:2" ht="12.75">
      <c r="A571" s="5">
        <f t="shared" si="17"/>
        <v>65.0000000000006</v>
      </c>
      <c r="B571" s="5">
        <f t="shared" si="18"/>
        <v>2746</v>
      </c>
    </row>
    <row r="572" spans="1:2" ht="12.75">
      <c r="A572" s="5">
        <f t="shared" si="17"/>
        <v>65.10000000000059</v>
      </c>
      <c r="B572" s="5">
        <f t="shared" si="18"/>
        <v>2759</v>
      </c>
    </row>
    <row r="573" spans="1:2" ht="12.75">
      <c r="A573" s="5">
        <f t="shared" si="17"/>
        <v>65.20000000000059</v>
      </c>
      <c r="B573" s="5">
        <f t="shared" si="18"/>
        <v>2772</v>
      </c>
    </row>
    <row r="574" spans="1:2" ht="12.75">
      <c r="A574" s="5">
        <f t="shared" si="17"/>
        <v>65.30000000000058</v>
      </c>
      <c r="B574" s="5">
        <f t="shared" si="18"/>
        <v>2784</v>
      </c>
    </row>
    <row r="575" spans="1:2" ht="12.75">
      <c r="A575" s="5">
        <f t="shared" si="17"/>
        <v>65.40000000000057</v>
      </c>
      <c r="B575" s="5">
        <f t="shared" si="18"/>
        <v>2797</v>
      </c>
    </row>
    <row r="576" spans="1:2" ht="12.75">
      <c r="A576" s="5">
        <f t="shared" si="17"/>
        <v>65.50000000000057</v>
      </c>
      <c r="B576" s="5">
        <f t="shared" si="18"/>
        <v>2810</v>
      </c>
    </row>
    <row r="577" spans="1:2" ht="12.75">
      <c r="A577" s="5">
        <f t="shared" si="17"/>
        <v>65.60000000000056</v>
      </c>
      <c r="B577" s="5">
        <f t="shared" si="18"/>
        <v>2823</v>
      </c>
    </row>
    <row r="578" spans="1:2" ht="12.75">
      <c r="A578" s="5">
        <f t="shared" si="17"/>
        <v>65.70000000000056</v>
      </c>
      <c r="B578" s="5">
        <f t="shared" si="18"/>
        <v>2836</v>
      </c>
    </row>
    <row r="579" spans="1:2" ht="12.75">
      <c r="A579" s="5">
        <f aca="true" t="shared" si="19" ref="A579:A642">A578+0.1</f>
        <v>65.80000000000055</v>
      </c>
      <c r="B579" s="5">
        <f t="shared" si="18"/>
        <v>2849</v>
      </c>
    </row>
    <row r="580" spans="1:2" ht="12.75">
      <c r="A580" s="5">
        <f t="shared" si="19"/>
        <v>65.90000000000055</v>
      </c>
      <c r="B580" s="5">
        <f t="shared" si="18"/>
        <v>2862</v>
      </c>
    </row>
    <row r="581" spans="1:2" ht="12.75">
      <c r="A581" s="5">
        <f t="shared" si="19"/>
        <v>66.00000000000054</v>
      </c>
      <c r="B581" s="5">
        <f t="shared" si="18"/>
        <v>2875</v>
      </c>
    </row>
    <row r="582" spans="1:2" ht="12.75">
      <c r="A582" s="5">
        <f t="shared" si="19"/>
        <v>66.10000000000053</v>
      </c>
      <c r="B582" s="5">
        <f t="shared" si="18"/>
        <v>2888</v>
      </c>
    </row>
    <row r="583" spans="1:2" ht="12.75">
      <c r="A583" s="5">
        <f t="shared" si="19"/>
        <v>66.20000000000053</v>
      </c>
      <c r="B583" s="5">
        <f t="shared" si="18"/>
        <v>2901</v>
      </c>
    </row>
    <row r="584" spans="1:2" ht="12.75">
      <c r="A584" s="5">
        <f t="shared" si="19"/>
        <v>66.30000000000052</v>
      </c>
      <c r="B584" s="5">
        <f t="shared" si="18"/>
        <v>2914</v>
      </c>
    </row>
    <row r="585" spans="1:2" ht="12.75">
      <c r="A585" s="5">
        <f t="shared" si="19"/>
        <v>66.40000000000052</v>
      </c>
      <c r="B585" s="5">
        <f t="shared" si="18"/>
        <v>2928</v>
      </c>
    </row>
    <row r="586" spans="1:2" ht="12.75">
      <c r="A586" s="5">
        <f t="shared" si="19"/>
        <v>66.50000000000051</v>
      </c>
      <c r="B586" s="5">
        <f t="shared" si="18"/>
        <v>2941</v>
      </c>
    </row>
    <row r="587" spans="1:2" ht="12.75">
      <c r="A587" s="5">
        <f t="shared" si="19"/>
        <v>66.6000000000005</v>
      </c>
      <c r="B587" s="5">
        <f t="shared" si="18"/>
        <v>2954</v>
      </c>
    </row>
    <row r="588" spans="1:2" ht="12.75">
      <c r="A588" s="5">
        <f t="shared" si="19"/>
        <v>66.7000000000005</v>
      </c>
      <c r="B588" s="5">
        <f t="shared" si="18"/>
        <v>2967</v>
      </c>
    </row>
    <row r="589" spans="1:2" ht="12.75">
      <c r="A589" s="5">
        <f t="shared" si="19"/>
        <v>66.8000000000005</v>
      </c>
      <c r="B589" s="5">
        <f t="shared" si="18"/>
        <v>2981</v>
      </c>
    </row>
    <row r="590" spans="1:2" ht="12.75">
      <c r="A590" s="5">
        <f t="shared" si="19"/>
        <v>66.90000000000049</v>
      </c>
      <c r="B590" s="5">
        <f t="shared" si="18"/>
        <v>2994</v>
      </c>
    </row>
    <row r="591" spans="1:2" ht="12.75">
      <c r="A591" s="5">
        <f t="shared" si="19"/>
        <v>67.00000000000048</v>
      </c>
      <c r="B591" s="5">
        <f t="shared" si="18"/>
        <v>3008</v>
      </c>
    </row>
    <row r="592" spans="1:2" ht="12.75">
      <c r="A592" s="5">
        <f t="shared" si="19"/>
        <v>67.10000000000048</v>
      </c>
      <c r="B592" s="5">
        <f t="shared" si="18"/>
        <v>3021</v>
      </c>
    </row>
    <row r="593" spans="1:2" ht="12.75">
      <c r="A593" s="5">
        <f t="shared" si="19"/>
        <v>67.20000000000047</v>
      </c>
      <c r="B593" s="5">
        <f t="shared" si="18"/>
        <v>3035</v>
      </c>
    </row>
    <row r="594" spans="1:2" ht="12.75">
      <c r="A594" s="5">
        <f t="shared" si="19"/>
        <v>67.30000000000047</v>
      </c>
      <c r="B594" s="5">
        <f t="shared" si="18"/>
        <v>3048</v>
      </c>
    </row>
    <row r="595" spans="1:2" ht="12.75">
      <c r="A595" s="5">
        <f t="shared" si="19"/>
        <v>67.40000000000046</v>
      </c>
      <c r="B595" s="5">
        <f t="shared" si="18"/>
        <v>3062</v>
      </c>
    </row>
    <row r="596" spans="1:2" ht="12.75">
      <c r="A596" s="5">
        <f t="shared" si="19"/>
        <v>67.50000000000045</v>
      </c>
      <c r="B596" s="5">
        <f t="shared" si="18"/>
        <v>3075</v>
      </c>
    </row>
    <row r="597" spans="1:2" ht="12.75">
      <c r="A597" s="5">
        <f t="shared" si="19"/>
        <v>67.60000000000045</v>
      </c>
      <c r="B597" s="5">
        <f t="shared" si="18"/>
        <v>3089</v>
      </c>
    </row>
    <row r="598" spans="1:2" ht="12.75">
      <c r="A598" s="5">
        <f t="shared" si="19"/>
        <v>67.70000000000044</v>
      </c>
      <c r="B598" s="5">
        <f t="shared" si="18"/>
        <v>3103</v>
      </c>
    </row>
    <row r="599" spans="1:2" ht="12.75">
      <c r="A599" s="5">
        <f t="shared" si="19"/>
        <v>67.80000000000044</v>
      </c>
      <c r="B599" s="5">
        <f t="shared" si="18"/>
        <v>3117</v>
      </c>
    </row>
    <row r="600" spans="1:2" ht="12.75">
      <c r="A600" s="5">
        <f t="shared" si="19"/>
        <v>67.90000000000043</v>
      </c>
      <c r="B600" s="5">
        <f t="shared" si="18"/>
        <v>3130</v>
      </c>
    </row>
    <row r="601" spans="1:2" ht="12.75">
      <c r="A601" s="5">
        <f t="shared" si="19"/>
        <v>68.00000000000043</v>
      </c>
      <c r="B601" s="5">
        <f t="shared" si="18"/>
        <v>3144</v>
      </c>
    </row>
    <row r="602" spans="1:2" ht="12.75">
      <c r="A602" s="5">
        <f t="shared" si="19"/>
        <v>68.10000000000042</v>
      </c>
      <c r="B602" s="5">
        <f t="shared" si="18"/>
        <v>3158</v>
      </c>
    </row>
    <row r="603" spans="1:2" ht="12.75">
      <c r="A603" s="5">
        <f t="shared" si="19"/>
        <v>68.20000000000041</v>
      </c>
      <c r="B603" s="5">
        <f t="shared" si="18"/>
        <v>3172</v>
      </c>
    </row>
    <row r="604" spans="1:2" ht="12.75">
      <c r="A604" s="5">
        <f t="shared" si="19"/>
        <v>68.30000000000041</v>
      </c>
      <c r="B604" s="5">
        <f t="shared" si="18"/>
        <v>3186</v>
      </c>
    </row>
    <row r="605" spans="1:2" ht="12.75">
      <c r="A605" s="5">
        <f t="shared" si="19"/>
        <v>68.4000000000004</v>
      </c>
      <c r="B605" s="5">
        <f t="shared" si="18"/>
        <v>3200</v>
      </c>
    </row>
    <row r="606" spans="1:2" ht="12.75">
      <c r="A606" s="5">
        <f t="shared" si="19"/>
        <v>68.5000000000004</v>
      </c>
      <c r="B606" s="5">
        <f t="shared" si="18"/>
        <v>3214</v>
      </c>
    </row>
    <row r="607" spans="1:2" ht="12.75">
      <c r="A607" s="5">
        <f t="shared" si="19"/>
        <v>68.60000000000039</v>
      </c>
      <c r="B607" s="5">
        <f t="shared" si="18"/>
        <v>3228</v>
      </c>
    </row>
    <row r="608" spans="1:2" ht="12.75">
      <c r="A608" s="5">
        <f t="shared" si="19"/>
        <v>68.70000000000039</v>
      </c>
      <c r="B608" s="5">
        <f t="shared" si="18"/>
        <v>3242</v>
      </c>
    </row>
    <row r="609" spans="1:2" ht="12.75">
      <c r="A609" s="5">
        <f t="shared" si="19"/>
        <v>68.80000000000038</v>
      </c>
      <c r="B609" s="5">
        <f aca="true" t="shared" si="20" ref="B609:B671">ROUND(A609*A609*A609/100,0)</f>
        <v>3257</v>
      </c>
    </row>
    <row r="610" spans="1:2" ht="12.75">
      <c r="A610" s="5">
        <f t="shared" si="19"/>
        <v>68.90000000000038</v>
      </c>
      <c r="B610" s="5">
        <f t="shared" si="20"/>
        <v>3271</v>
      </c>
    </row>
    <row r="611" spans="1:2" ht="12.75">
      <c r="A611" s="5">
        <f t="shared" si="19"/>
        <v>69.00000000000037</v>
      </c>
      <c r="B611" s="5">
        <f t="shared" si="20"/>
        <v>3285</v>
      </c>
    </row>
    <row r="612" spans="1:2" ht="12.75">
      <c r="A612" s="5">
        <f t="shared" si="19"/>
        <v>69.10000000000036</v>
      </c>
      <c r="B612" s="5">
        <f t="shared" si="20"/>
        <v>3299</v>
      </c>
    </row>
    <row r="613" spans="1:2" ht="12.75">
      <c r="A613" s="5">
        <f t="shared" si="19"/>
        <v>69.20000000000036</v>
      </c>
      <c r="B613" s="5">
        <f t="shared" si="20"/>
        <v>3314</v>
      </c>
    </row>
    <row r="614" spans="1:2" ht="12.75">
      <c r="A614" s="5">
        <f t="shared" si="19"/>
        <v>69.30000000000035</v>
      </c>
      <c r="B614" s="5">
        <f t="shared" si="20"/>
        <v>3328</v>
      </c>
    </row>
    <row r="615" spans="1:2" ht="12.75">
      <c r="A615" s="5">
        <f t="shared" si="19"/>
        <v>69.40000000000035</v>
      </c>
      <c r="B615" s="5">
        <f t="shared" si="20"/>
        <v>3343</v>
      </c>
    </row>
    <row r="616" spans="1:2" ht="12.75">
      <c r="A616" s="5">
        <f t="shared" si="19"/>
        <v>69.50000000000034</v>
      </c>
      <c r="B616" s="5">
        <f t="shared" si="20"/>
        <v>3357</v>
      </c>
    </row>
    <row r="617" spans="1:2" ht="12.75">
      <c r="A617" s="5">
        <f t="shared" si="19"/>
        <v>69.60000000000034</v>
      </c>
      <c r="B617" s="5">
        <f t="shared" si="20"/>
        <v>3372</v>
      </c>
    </row>
    <row r="618" spans="1:2" ht="12.75">
      <c r="A618" s="5">
        <f t="shared" si="19"/>
        <v>69.70000000000033</v>
      </c>
      <c r="B618" s="5">
        <f t="shared" si="20"/>
        <v>3386</v>
      </c>
    </row>
    <row r="619" spans="1:2" ht="12.75">
      <c r="A619" s="5">
        <f t="shared" si="19"/>
        <v>69.80000000000032</v>
      </c>
      <c r="B619" s="5">
        <f t="shared" si="20"/>
        <v>3401</v>
      </c>
    </row>
    <row r="620" spans="1:2" ht="12.75">
      <c r="A620" s="5">
        <f t="shared" si="19"/>
        <v>69.90000000000032</v>
      </c>
      <c r="B620" s="5">
        <f t="shared" si="20"/>
        <v>3415</v>
      </c>
    </row>
    <row r="621" spans="1:2" ht="12.75">
      <c r="A621" s="5">
        <f t="shared" si="19"/>
        <v>70.00000000000031</v>
      </c>
      <c r="B621" s="5">
        <f t="shared" si="20"/>
        <v>3430</v>
      </c>
    </row>
    <row r="622" spans="1:2" ht="12.75">
      <c r="A622" s="5">
        <f t="shared" si="19"/>
        <v>70.1000000000003</v>
      </c>
      <c r="B622" s="5">
        <f t="shared" si="20"/>
        <v>3445</v>
      </c>
    </row>
    <row r="623" spans="1:2" ht="12.75">
      <c r="A623" s="5">
        <f t="shared" si="19"/>
        <v>70.2000000000003</v>
      </c>
      <c r="B623" s="5">
        <f t="shared" si="20"/>
        <v>3459</v>
      </c>
    </row>
    <row r="624" spans="1:2" ht="12.75">
      <c r="A624" s="5">
        <f t="shared" si="19"/>
        <v>70.3000000000003</v>
      </c>
      <c r="B624" s="5">
        <f t="shared" si="20"/>
        <v>3474</v>
      </c>
    </row>
    <row r="625" spans="1:2" ht="12.75">
      <c r="A625" s="5">
        <f t="shared" si="19"/>
        <v>70.40000000000029</v>
      </c>
      <c r="B625" s="5">
        <f t="shared" si="20"/>
        <v>3489</v>
      </c>
    </row>
    <row r="626" spans="1:2" ht="12.75">
      <c r="A626" s="5">
        <f t="shared" si="19"/>
        <v>70.50000000000028</v>
      </c>
      <c r="B626" s="5">
        <f t="shared" si="20"/>
        <v>3504</v>
      </c>
    </row>
    <row r="627" spans="1:2" ht="12.75">
      <c r="A627" s="5">
        <f t="shared" si="19"/>
        <v>70.60000000000028</v>
      </c>
      <c r="B627" s="5">
        <f t="shared" si="20"/>
        <v>3519</v>
      </c>
    </row>
    <row r="628" spans="1:2" ht="12.75">
      <c r="A628" s="5">
        <f t="shared" si="19"/>
        <v>70.70000000000027</v>
      </c>
      <c r="B628" s="5">
        <f t="shared" si="20"/>
        <v>3534</v>
      </c>
    </row>
    <row r="629" spans="1:2" ht="12.75">
      <c r="A629" s="5">
        <f t="shared" si="19"/>
        <v>70.80000000000027</v>
      </c>
      <c r="B629" s="5">
        <f t="shared" si="20"/>
        <v>3549</v>
      </c>
    </row>
    <row r="630" spans="1:2" ht="12.75">
      <c r="A630" s="5">
        <f t="shared" si="19"/>
        <v>70.90000000000026</v>
      </c>
      <c r="B630" s="5">
        <f t="shared" si="20"/>
        <v>3564</v>
      </c>
    </row>
    <row r="631" spans="1:2" ht="12.75">
      <c r="A631" s="5">
        <f t="shared" si="19"/>
        <v>71.00000000000026</v>
      </c>
      <c r="B631" s="5">
        <f t="shared" si="20"/>
        <v>3579</v>
      </c>
    </row>
    <row r="632" spans="1:2" ht="12.75">
      <c r="A632" s="5">
        <f t="shared" si="19"/>
        <v>71.10000000000025</v>
      </c>
      <c r="B632" s="5">
        <f t="shared" si="20"/>
        <v>3594</v>
      </c>
    </row>
    <row r="633" spans="1:2" ht="12.75">
      <c r="A633" s="5">
        <f t="shared" si="19"/>
        <v>71.20000000000024</v>
      </c>
      <c r="B633" s="5">
        <f t="shared" si="20"/>
        <v>3609</v>
      </c>
    </row>
    <row r="634" spans="1:2" ht="12.75">
      <c r="A634" s="5">
        <f t="shared" si="19"/>
        <v>71.30000000000024</v>
      </c>
      <c r="B634" s="5">
        <f t="shared" si="20"/>
        <v>3625</v>
      </c>
    </row>
    <row r="635" spans="1:2" ht="12.75">
      <c r="A635" s="5">
        <f t="shared" si="19"/>
        <v>71.40000000000023</v>
      </c>
      <c r="B635" s="5">
        <f t="shared" si="20"/>
        <v>3640</v>
      </c>
    </row>
    <row r="636" spans="1:2" ht="12.75">
      <c r="A636" s="5">
        <f t="shared" si="19"/>
        <v>71.50000000000023</v>
      </c>
      <c r="B636" s="5">
        <f t="shared" si="20"/>
        <v>3655</v>
      </c>
    </row>
    <row r="637" spans="1:2" ht="12.75">
      <c r="A637" s="5">
        <f t="shared" si="19"/>
        <v>71.60000000000022</v>
      </c>
      <c r="B637" s="5">
        <f t="shared" si="20"/>
        <v>3671</v>
      </c>
    </row>
    <row r="638" spans="1:2" ht="12.75">
      <c r="A638" s="5">
        <f t="shared" si="19"/>
        <v>71.70000000000022</v>
      </c>
      <c r="B638" s="5">
        <f t="shared" si="20"/>
        <v>3686</v>
      </c>
    </row>
    <row r="639" spans="1:2" ht="12.75">
      <c r="A639" s="5">
        <f t="shared" si="19"/>
        <v>71.80000000000021</v>
      </c>
      <c r="B639" s="5">
        <f t="shared" si="20"/>
        <v>3701</v>
      </c>
    </row>
    <row r="640" spans="1:2" ht="12.75">
      <c r="A640" s="5">
        <f t="shared" si="19"/>
        <v>71.9000000000002</v>
      </c>
      <c r="B640" s="5">
        <f t="shared" si="20"/>
        <v>3717</v>
      </c>
    </row>
    <row r="641" spans="1:2" ht="12.75">
      <c r="A641" s="5">
        <f t="shared" si="19"/>
        <v>72.0000000000002</v>
      </c>
      <c r="B641" s="5">
        <f t="shared" si="20"/>
        <v>3732</v>
      </c>
    </row>
    <row r="642" spans="1:2" ht="12.75">
      <c r="A642" s="5">
        <f t="shared" si="19"/>
        <v>72.1000000000002</v>
      </c>
      <c r="B642" s="5">
        <f t="shared" si="20"/>
        <v>3748</v>
      </c>
    </row>
    <row r="643" spans="1:2" ht="12.75">
      <c r="A643" s="5">
        <f aca="true" t="shared" si="21" ref="A643:A671">A642+0.1</f>
        <v>72.20000000000019</v>
      </c>
      <c r="B643" s="5">
        <f t="shared" si="20"/>
        <v>3764</v>
      </c>
    </row>
    <row r="644" spans="1:2" ht="12.75">
      <c r="A644" s="5">
        <f t="shared" si="21"/>
        <v>72.30000000000018</v>
      </c>
      <c r="B644" s="5">
        <f t="shared" si="20"/>
        <v>3779</v>
      </c>
    </row>
    <row r="645" spans="1:2" ht="12.75">
      <c r="A645" s="5">
        <f t="shared" si="21"/>
        <v>72.40000000000018</v>
      </c>
      <c r="B645" s="5">
        <f t="shared" si="20"/>
        <v>3795</v>
      </c>
    </row>
    <row r="646" spans="1:2" ht="12.75">
      <c r="A646" s="5">
        <f t="shared" si="21"/>
        <v>72.50000000000017</v>
      </c>
      <c r="B646" s="5">
        <f t="shared" si="20"/>
        <v>3811</v>
      </c>
    </row>
    <row r="647" spans="1:2" ht="12.75">
      <c r="A647" s="5">
        <f t="shared" si="21"/>
        <v>72.60000000000016</v>
      </c>
      <c r="B647" s="5">
        <f t="shared" si="20"/>
        <v>3827</v>
      </c>
    </row>
    <row r="648" spans="1:2" ht="12.75">
      <c r="A648" s="5">
        <f t="shared" si="21"/>
        <v>72.70000000000016</v>
      </c>
      <c r="B648" s="5">
        <f t="shared" si="20"/>
        <v>3842</v>
      </c>
    </row>
    <row r="649" spans="1:2" ht="12.75">
      <c r="A649" s="5">
        <f t="shared" si="21"/>
        <v>72.80000000000015</v>
      </c>
      <c r="B649" s="5">
        <f t="shared" si="20"/>
        <v>3858</v>
      </c>
    </row>
    <row r="650" spans="1:2" ht="12.75">
      <c r="A650" s="5">
        <f t="shared" si="21"/>
        <v>72.90000000000015</v>
      </c>
      <c r="B650" s="5">
        <f t="shared" si="20"/>
        <v>3874</v>
      </c>
    </row>
    <row r="651" spans="1:2" ht="12.75">
      <c r="A651" s="5">
        <f t="shared" si="21"/>
        <v>73.00000000000014</v>
      </c>
      <c r="B651" s="5">
        <f t="shared" si="20"/>
        <v>3890</v>
      </c>
    </row>
    <row r="652" spans="1:2" ht="12.75">
      <c r="A652" s="5">
        <f t="shared" si="21"/>
        <v>73.10000000000014</v>
      </c>
      <c r="B652" s="5">
        <f t="shared" si="20"/>
        <v>3906</v>
      </c>
    </row>
    <row r="653" spans="1:2" ht="12.75">
      <c r="A653" s="5">
        <f t="shared" si="21"/>
        <v>73.20000000000013</v>
      </c>
      <c r="B653" s="5">
        <f t="shared" si="20"/>
        <v>3922</v>
      </c>
    </row>
    <row r="654" spans="1:2" ht="12.75">
      <c r="A654" s="5">
        <f t="shared" si="21"/>
        <v>73.30000000000013</v>
      </c>
      <c r="B654" s="5">
        <f t="shared" si="20"/>
        <v>3938</v>
      </c>
    </row>
    <row r="655" spans="1:2" ht="12.75">
      <c r="A655" s="5">
        <f t="shared" si="21"/>
        <v>73.40000000000012</v>
      </c>
      <c r="B655" s="5">
        <f t="shared" si="20"/>
        <v>3954</v>
      </c>
    </row>
    <row r="656" spans="1:2" ht="12.75">
      <c r="A656" s="5">
        <f t="shared" si="21"/>
        <v>73.50000000000011</v>
      </c>
      <c r="B656" s="5">
        <f t="shared" si="20"/>
        <v>3971</v>
      </c>
    </row>
    <row r="657" spans="1:2" ht="12.75">
      <c r="A657" s="5">
        <f t="shared" si="21"/>
        <v>73.60000000000011</v>
      </c>
      <c r="B657" s="5">
        <f t="shared" si="20"/>
        <v>3987</v>
      </c>
    </row>
    <row r="658" spans="1:2" ht="12.75">
      <c r="A658" s="5">
        <f t="shared" si="21"/>
        <v>73.7000000000001</v>
      </c>
      <c r="B658" s="5">
        <f t="shared" si="20"/>
        <v>4003</v>
      </c>
    </row>
    <row r="659" spans="1:2" ht="12.75">
      <c r="A659" s="5">
        <f t="shared" si="21"/>
        <v>73.8000000000001</v>
      </c>
      <c r="B659" s="5">
        <f t="shared" si="20"/>
        <v>4019</v>
      </c>
    </row>
    <row r="660" spans="1:2" ht="12.75">
      <c r="A660" s="5">
        <f t="shared" si="21"/>
        <v>73.90000000000009</v>
      </c>
      <c r="B660" s="5">
        <f t="shared" si="20"/>
        <v>4036</v>
      </c>
    </row>
    <row r="661" spans="1:2" ht="12.75">
      <c r="A661" s="5">
        <f t="shared" si="21"/>
        <v>74.00000000000009</v>
      </c>
      <c r="B661" s="5">
        <f t="shared" si="20"/>
        <v>4052</v>
      </c>
    </row>
    <row r="662" spans="1:2" ht="12.75">
      <c r="A662" s="5">
        <f t="shared" si="21"/>
        <v>74.10000000000008</v>
      </c>
      <c r="B662" s="5">
        <f t="shared" si="20"/>
        <v>4069</v>
      </c>
    </row>
    <row r="663" spans="1:2" ht="12.75">
      <c r="A663" s="5">
        <f t="shared" si="21"/>
        <v>74.20000000000007</v>
      </c>
      <c r="B663" s="5">
        <f t="shared" si="20"/>
        <v>4085</v>
      </c>
    </row>
    <row r="664" spans="1:2" ht="12.75">
      <c r="A664" s="5">
        <f t="shared" si="21"/>
        <v>74.30000000000007</v>
      </c>
      <c r="B664" s="5">
        <f t="shared" si="20"/>
        <v>4102</v>
      </c>
    </row>
    <row r="665" spans="1:2" ht="12.75">
      <c r="A665" s="5">
        <f t="shared" si="21"/>
        <v>74.40000000000006</v>
      </c>
      <c r="B665" s="5">
        <f t="shared" si="20"/>
        <v>4118</v>
      </c>
    </row>
    <row r="666" spans="1:2" ht="12.75">
      <c r="A666" s="5">
        <f t="shared" si="21"/>
        <v>74.50000000000006</v>
      </c>
      <c r="B666" s="5">
        <f t="shared" si="20"/>
        <v>4135</v>
      </c>
    </row>
    <row r="667" spans="1:2" ht="12.75">
      <c r="A667" s="5">
        <f t="shared" si="21"/>
        <v>74.60000000000005</v>
      </c>
      <c r="B667" s="5">
        <f t="shared" si="20"/>
        <v>4152</v>
      </c>
    </row>
    <row r="668" spans="1:2" ht="12.75">
      <c r="A668" s="5">
        <f t="shared" si="21"/>
        <v>74.70000000000005</v>
      </c>
      <c r="B668" s="5">
        <f t="shared" si="20"/>
        <v>4168</v>
      </c>
    </row>
    <row r="669" spans="1:2" ht="12.75">
      <c r="A669" s="5">
        <f t="shared" si="21"/>
        <v>74.80000000000004</v>
      </c>
      <c r="B669" s="5">
        <f t="shared" si="20"/>
        <v>4185</v>
      </c>
    </row>
    <row r="670" spans="1:2" ht="12.75">
      <c r="A670" s="5">
        <f t="shared" si="21"/>
        <v>74.90000000000003</v>
      </c>
      <c r="B670" s="5">
        <f t="shared" si="20"/>
        <v>4202</v>
      </c>
    </row>
    <row r="671" spans="1:2" ht="12.75">
      <c r="A671" s="5">
        <f t="shared" si="21"/>
        <v>75.00000000000003</v>
      </c>
      <c r="B671" s="5">
        <f t="shared" si="20"/>
        <v>4219</v>
      </c>
    </row>
  </sheetData>
  <sheetProtection password="CEEB" sheet="1" objects="1" scenarios="1"/>
  <printOptions/>
  <pageMargins left="0.79" right="0.79" top="0.98" bottom="0.9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ARUNDAUTO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FAPD</cp:lastModifiedBy>
  <cp:lastPrinted>2010-05-30T18:21:00Z</cp:lastPrinted>
  <dcterms:created xsi:type="dcterms:W3CDTF">2006-04-05T12:41:20Z</dcterms:created>
  <dcterms:modified xsi:type="dcterms:W3CDTF">2010-05-30T18:22:20Z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